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8" yWindow="576" windowWidth="23691" windowHeight="11245"/>
  </bookViews>
  <sheets>
    <sheet name="Rekapitulace stavby" sheetId="1" r:id="rId1"/>
    <sheet name="P1A a P1C - 742-SLP-UKS" sheetId="2" r:id="rId2"/>
    <sheet name="P1B - 742-SLP-UKS" sheetId="3" r:id="rId3"/>
    <sheet name="P1A,B,C - 741-Silnoproudá..." sheetId="4" r:id="rId4"/>
  </sheets>
  <definedNames>
    <definedName name="_xlnm._FilterDatabase" localSheetId="1" hidden="1">'P1A a P1C - 742-SLP-UKS'!$C$110:$L$411</definedName>
    <definedName name="_xlnm._FilterDatabase" localSheetId="3" hidden="1">'P1A,B,C - 741-Silnoproudá...'!$C$100:$L$202</definedName>
    <definedName name="_xlnm._FilterDatabase" localSheetId="2" hidden="1">'P1B - 742-SLP-UKS'!$C$96:$L$227</definedName>
    <definedName name="_xlnm.Print_Titles" localSheetId="1">'P1A a P1C - 742-SLP-UKS'!$110:$110</definedName>
    <definedName name="_xlnm.Print_Titles" localSheetId="3">'P1A,B,C - 741-Silnoproudá...'!$100:$100</definedName>
    <definedName name="_xlnm.Print_Titles" localSheetId="2">'P1B - 742-SLP-UKS'!$96:$96</definedName>
    <definedName name="_xlnm.Print_Titles" localSheetId="0">'Rekapitulace stavby'!$52:$52</definedName>
    <definedName name="_xlnm.Print_Area" localSheetId="1">'P1A a P1C - 742-SLP-UKS'!$C$4:$K$41,'P1A a P1C - 742-SLP-UKS'!$C$98:$L$411</definedName>
    <definedName name="_xlnm.Print_Area" localSheetId="3">'P1A,B,C - 741-Silnoproudá...'!$C$4:$K$41,'P1A,B,C - 741-Silnoproudá...'!$C$88:$L$202</definedName>
    <definedName name="_xlnm.Print_Area" localSheetId="2">'P1B - 742-SLP-UKS'!$C$4:$K$41,'P1B - 742-SLP-UKS'!$C$84:$L$227</definedName>
    <definedName name="_xlnm.Print_Area" localSheetId="0">'Rekapitulace stavby'!$D$4:$AO$36,'Rekapitulace stavby'!$C$42:$AQ$58</definedName>
  </definedNames>
  <calcPr calcId="145621"/>
</workbook>
</file>

<file path=xl/calcChain.xml><?xml version="1.0" encoding="utf-8"?>
<calcChain xmlns="http://schemas.openxmlformats.org/spreadsheetml/2006/main">
  <c r="K39" i="4" l="1"/>
  <c r="K38" i="4"/>
  <c r="BA57" i="1"/>
  <c r="K37" i="4"/>
  <c r="AZ57" i="1" s="1"/>
  <c r="BI202" i="4"/>
  <c r="BH202" i="4"/>
  <c r="BG202" i="4"/>
  <c r="BF202" i="4"/>
  <c r="X202" i="4"/>
  <c r="V202" i="4"/>
  <c r="T202" i="4"/>
  <c r="P202" i="4"/>
  <c r="BI200" i="4"/>
  <c r="BH200" i="4"/>
  <c r="BG200" i="4"/>
  <c r="BF200" i="4"/>
  <c r="X200" i="4"/>
  <c r="V200" i="4"/>
  <c r="T200" i="4"/>
  <c r="P200" i="4"/>
  <c r="BI198" i="4"/>
  <c r="BH198" i="4"/>
  <c r="BG198" i="4"/>
  <c r="BF198" i="4"/>
  <c r="X198" i="4"/>
  <c r="V198" i="4"/>
  <c r="T198" i="4"/>
  <c r="P198" i="4"/>
  <c r="BI197" i="4"/>
  <c r="BH197" i="4"/>
  <c r="BG197" i="4"/>
  <c r="BF197" i="4"/>
  <c r="X197" i="4"/>
  <c r="V197" i="4"/>
  <c r="T197" i="4"/>
  <c r="P197" i="4"/>
  <c r="BI196" i="4"/>
  <c r="BH196" i="4"/>
  <c r="BG196" i="4"/>
  <c r="BF196" i="4"/>
  <c r="X196" i="4"/>
  <c r="V196" i="4"/>
  <c r="T196" i="4"/>
  <c r="P196" i="4"/>
  <c r="BI194" i="4"/>
  <c r="BH194" i="4"/>
  <c r="BG194" i="4"/>
  <c r="BF194" i="4"/>
  <c r="X194" i="4"/>
  <c r="V194" i="4"/>
  <c r="T194" i="4"/>
  <c r="P194" i="4"/>
  <c r="BI192" i="4"/>
  <c r="BH192" i="4"/>
  <c r="BG192" i="4"/>
  <c r="BF192" i="4"/>
  <c r="X192" i="4"/>
  <c r="V192" i="4"/>
  <c r="T192" i="4"/>
  <c r="P192" i="4"/>
  <c r="BI190" i="4"/>
  <c r="BH190" i="4"/>
  <c r="BG190" i="4"/>
  <c r="BF190" i="4"/>
  <c r="X190" i="4"/>
  <c r="V190" i="4"/>
  <c r="T190" i="4"/>
  <c r="P190" i="4"/>
  <c r="BI189" i="4"/>
  <c r="BH189" i="4"/>
  <c r="BG189" i="4"/>
  <c r="BF189" i="4"/>
  <c r="X189" i="4"/>
  <c r="V189" i="4"/>
  <c r="T189" i="4"/>
  <c r="P189" i="4"/>
  <c r="BI188" i="4"/>
  <c r="BH188" i="4"/>
  <c r="BG188" i="4"/>
  <c r="BF188" i="4"/>
  <c r="X188" i="4"/>
  <c r="V188" i="4"/>
  <c r="T188" i="4"/>
  <c r="P188" i="4"/>
  <c r="BI186" i="4"/>
  <c r="BH186" i="4"/>
  <c r="BG186" i="4"/>
  <c r="BF186" i="4"/>
  <c r="X186" i="4"/>
  <c r="V186" i="4"/>
  <c r="T186" i="4"/>
  <c r="P186" i="4"/>
  <c r="BI184" i="4"/>
  <c r="BH184" i="4"/>
  <c r="BG184" i="4"/>
  <c r="BF184" i="4"/>
  <c r="X184" i="4"/>
  <c r="V184" i="4"/>
  <c r="T184" i="4"/>
  <c r="P184" i="4"/>
  <c r="BI182" i="4"/>
  <c r="BH182" i="4"/>
  <c r="BG182" i="4"/>
  <c r="BF182" i="4"/>
  <c r="X182" i="4"/>
  <c r="V182" i="4"/>
  <c r="T182" i="4"/>
  <c r="P182" i="4"/>
  <c r="BI180" i="4"/>
  <c r="BH180" i="4"/>
  <c r="BG180" i="4"/>
  <c r="BF180" i="4"/>
  <c r="X180" i="4"/>
  <c r="V180" i="4"/>
  <c r="T180" i="4"/>
  <c r="P180" i="4"/>
  <c r="BI179" i="4"/>
  <c r="BH179" i="4"/>
  <c r="BG179" i="4"/>
  <c r="BF179" i="4"/>
  <c r="X179" i="4"/>
  <c r="V179" i="4"/>
  <c r="T179" i="4"/>
  <c r="P179" i="4"/>
  <c r="BI178" i="4"/>
  <c r="BH178" i="4"/>
  <c r="BG178" i="4"/>
  <c r="BF178" i="4"/>
  <c r="X178" i="4"/>
  <c r="V178" i="4"/>
  <c r="T178" i="4"/>
  <c r="P178" i="4"/>
  <c r="BI176" i="4"/>
  <c r="BH176" i="4"/>
  <c r="BG176" i="4"/>
  <c r="BF176" i="4"/>
  <c r="X176" i="4"/>
  <c r="V176" i="4"/>
  <c r="T176" i="4"/>
  <c r="P176" i="4"/>
  <c r="BI174" i="4"/>
  <c r="BH174" i="4"/>
  <c r="BG174" i="4"/>
  <c r="BF174" i="4"/>
  <c r="X174" i="4"/>
  <c r="V174" i="4"/>
  <c r="T174" i="4"/>
  <c r="P174" i="4"/>
  <c r="BI173" i="4"/>
  <c r="BH173" i="4"/>
  <c r="BG173" i="4"/>
  <c r="BF173" i="4"/>
  <c r="X173" i="4"/>
  <c r="V173" i="4"/>
  <c r="T173" i="4"/>
  <c r="P173" i="4"/>
  <c r="BI171" i="4"/>
  <c r="BH171" i="4"/>
  <c r="BG171" i="4"/>
  <c r="BF171" i="4"/>
  <c r="X171" i="4"/>
  <c r="V171" i="4"/>
  <c r="T171" i="4"/>
  <c r="P171" i="4"/>
  <c r="BI169" i="4"/>
  <c r="BH169" i="4"/>
  <c r="BG169" i="4"/>
  <c r="BF169" i="4"/>
  <c r="X169" i="4"/>
  <c r="V169" i="4"/>
  <c r="T169" i="4"/>
  <c r="P169" i="4"/>
  <c r="BI167" i="4"/>
  <c r="BH167" i="4"/>
  <c r="BG167" i="4"/>
  <c r="BF167" i="4"/>
  <c r="X167" i="4"/>
  <c r="V167" i="4"/>
  <c r="T167" i="4"/>
  <c r="P167" i="4"/>
  <c r="BI166" i="4"/>
  <c r="BH166" i="4"/>
  <c r="BG166" i="4"/>
  <c r="BF166" i="4"/>
  <c r="X166" i="4"/>
  <c r="V166" i="4"/>
  <c r="T166" i="4"/>
  <c r="P166" i="4"/>
  <c r="BI164" i="4"/>
  <c r="BH164" i="4"/>
  <c r="BG164" i="4"/>
  <c r="BF164" i="4"/>
  <c r="X164" i="4"/>
  <c r="V164" i="4"/>
  <c r="T164" i="4"/>
  <c r="P164" i="4"/>
  <c r="BI163" i="4"/>
  <c r="BH163" i="4"/>
  <c r="BG163" i="4"/>
  <c r="BF163" i="4"/>
  <c r="X163" i="4"/>
  <c r="V163" i="4"/>
  <c r="T163" i="4"/>
  <c r="P163" i="4"/>
  <c r="BI161" i="4"/>
  <c r="BH161" i="4"/>
  <c r="BG161" i="4"/>
  <c r="BF161" i="4"/>
  <c r="X161" i="4"/>
  <c r="V161" i="4"/>
  <c r="T161" i="4"/>
  <c r="P161" i="4"/>
  <c r="BI158" i="4"/>
  <c r="BH158" i="4"/>
  <c r="BG158" i="4"/>
  <c r="BF158" i="4"/>
  <c r="X158" i="4"/>
  <c r="V158" i="4"/>
  <c r="T158" i="4"/>
  <c r="P158" i="4"/>
  <c r="BI157" i="4"/>
  <c r="BH157" i="4"/>
  <c r="BG157" i="4"/>
  <c r="BF157" i="4"/>
  <c r="X157" i="4"/>
  <c r="V157" i="4"/>
  <c r="T157" i="4"/>
  <c r="P157" i="4"/>
  <c r="BI156" i="4"/>
  <c r="BH156" i="4"/>
  <c r="BG156" i="4"/>
  <c r="BF156" i="4"/>
  <c r="X156" i="4"/>
  <c r="V156" i="4"/>
  <c r="T156" i="4"/>
  <c r="P156" i="4"/>
  <c r="BI154" i="4"/>
  <c r="BH154" i="4"/>
  <c r="BG154" i="4"/>
  <c r="BF154" i="4"/>
  <c r="X154" i="4"/>
  <c r="V154" i="4"/>
  <c r="T154" i="4"/>
  <c r="P154" i="4"/>
  <c r="BI152" i="4"/>
  <c r="BH152" i="4"/>
  <c r="BG152" i="4"/>
  <c r="BF152" i="4"/>
  <c r="X152" i="4"/>
  <c r="V152" i="4"/>
  <c r="T152" i="4"/>
  <c r="P152" i="4"/>
  <c r="BI151" i="4"/>
  <c r="BH151" i="4"/>
  <c r="BG151" i="4"/>
  <c r="BF151" i="4"/>
  <c r="X151" i="4"/>
  <c r="V151" i="4"/>
  <c r="T151" i="4"/>
  <c r="P151" i="4"/>
  <c r="BI149" i="4"/>
  <c r="BH149" i="4"/>
  <c r="BG149" i="4"/>
  <c r="BF149" i="4"/>
  <c r="X149" i="4"/>
  <c r="V149" i="4"/>
  <c r="T149" i="4"/>
  <c r="P149" i="4"/>
  <c r="BI147" i="4"/>
  <c r="BH147" i="4"/>
  <c r="BG147" i="4"/>
  <c r="BF147" i="4"/>
  <c r="X147" i="4"/>
  <c r="V147" i="4"/>
  <c r="T147" i="4"/>
  <c r="P147" i="4"/>
  <c r="BI145" i="4"/>
  <c r="BH145" i="4"/>
  <c r="BG145" i="4"/>
  <c r="BF145" i="4"/>
  <c r="X145" i="4"/>
  <c r="V145" i="4"/>
  <c r="T145" i="4"/>
  <c r="P145" i="4"/>
  <c r="BI144" i="4"/>
  <c r="BH144" i="4"/>
  <c r="BG144" i="4"/>
  <c r="BF144" i="4"/>
  <c r="X144" i="4"/>
  <c r="V144" i="4"/>
  <c r="T144" i="4"/>
  <c r="P144" i="4"/>
  <c r="BI142" i="4"/>
  <c r="BH142" i="4"/>
  <c r="BG142" i="4"/>
  <c r="BF142" i="4"/>
  <c r="X142" i="4"/>
  <c r="V142" i="4"/>
  <c r="T142" i="4"/>
  <c r="P142" i="4"/>
  <c r="BI139" i="4"/>
  <c r="BH139" i="4"/>
  <c r="BG139" i="4"/>
  <c r="BF139" i="4"/>
  <c r="X139" i="4"/>
  <c r="V139" i="4"/>
  <c r="T139" i="4"/>
  <c r="P139" i="4"/>
  <c r="BI138" i="4"/>
  <c r="BH138" i="4"/>
  <c r="BG138" i="4"/>
  <c r="BF138" i="4"/>
  <c r="X138" i="4"/>
  <c r="V138" i="4"/>
  <c r="T138" i="4"/>
  <c r="P138" i="4"/>
  <c r="BI137" i="4"/>
  <c r="BH137" i="4"/>
  <c r="BG137" i="4"/>
  <c r="BF137" i="4"/>
  <c r="X137" i="4"/>
  <c r="V137" i="4"/>
  <c r="T137" i="4"/>
  <c r="P137" i="4"/>
  <c r="BI135" i="4"/>
  <c r="BH135" i="4"/>
  <c r="BG135" i="4"/>
  <c r="BF135" i="4"/>
  <c r="X135" i="4"/>
  <c r="V135" i="4"/>
  <c r="T135" i="4"/>
  <c r="P135" i="4"/>
  <c r="BI133" i="4"/>
  <c r="BH133" i="4"/>
  <c r="BG133" i="4"/>
  <c r="BF133" i="4"/>
  <c r="X133" i="4"/>
  <c r="V133" i="4"/>
  <c r="T133" i="4"/>
  <c r="P133" i="4"/>
  <c r="BI132" i="4"/>
  <c r="BH132" i="4"/>
  <c r="BG132" i="4"/>
  <c r="BF132" i="4"/>
  <c r="X132" i="4"/>
  <c r="V132" i="4"/>
  <c r="T132" i="4"/>
  <c r="P132" i="4"/>
  <c r="BI130" i="4"/>
  <c r="BH130" i="4"/>
  <c r="BG130" i="4"/>
  <c r="BF130" i="4"/>
  <c r="X130" i="4"/>
  <c r="V130" i="4"/>
  <c r="T130" i="4"/>
  <c r="P130" i="4"/>
  <c r="BI128" i="4"/>
  <c r="BH128" i="4"/>
  <c r="BG128" i="4"/>
  <c r="BF128" i="4"/>
  <c r="X128" i="4"/>
  <c r="V128" i="4"/>
  <c r="T128" i="4"/>
  <c r="P128" i="4"/>
  <c r="BI126" i="4"/>
  <c r="BH126" i="4"/>
  <c r="BG126" i="4"/>
  <c r="BF126" i="4"/>
  <c r="X126" i="4"/>
  <c r="V126" i="4"/>
  <c r="T126" i="4"/>
  <c r="P126" i="4"/>
  <c r="BI125" i="4"/>
  <c r="BH125" i="4"/>
  <c r="BG125" i="4"/>
  <c r="BF125" i="4"/>
  <c r="X125" i="4"/>
  <c r="V125" i="4"/>
  <c r="T125" i="4"/>
  <c r="P125" i="4"/>
  <c r="BI123" i="4"/>
  <c r="BH123" i="4"/>
  <c r="BG123" i="4"/>
  <c r="BF123" i="4"/>
  <c r="X123" i="4"/>
  <c r="V123" i="4"/>
  <c r="T123" i="4"/>
  <c r="P123" i="4"/>
  <c r="BI120" i="4"/>
  <c r="BH120" i="4"/>
  <c r="BG120" i="4"/>
  <c r="BF120" i="4"/>
  <c r="X120" i="4"/>
  <c r="V120" i="4"/>
  <c r="T120" i="4"/>
  <c r="P120" i="4"/>
  <c r="BI119" i="4"/>
  <c r="BH119" i="4"/>
  <c r="BG119" i="4"/>
  <c r="BF119" i="4"/>
  <c r="X119" i="4"/>
  <c r="V119" i="4"/>
  <c r="T119" i="4"/>
  <c r="P119" i="4"/>
  <c r="BI118" i="4"/>
  <c r="BH118" i="4"/>
  <c r="BG118" i="4"/>
  <c r="BF118" i="4"/>
  <c r="X118" i="4"/>
  <c r="V118" i="4"/>
  <c r="T118" i="4"/>
  <c r="P118" i="4"/>
  <c r="BI116" i="4"/>
  <c r="BH116" i="4"/>
  <c r="BG116" i="4"/>
  <c r="BF116" i="4"/>
  <c r="X116" i="4"/>
  <c r="V116" i="4"/>
  <c r="T116" i="4"/>
  <c r="P116" i="4"/>
  <c r="BI114" i="4"/>
  <c r="BH114" i="4"/>
  <c r="BG114" i="4"/>
  <c r="BF114" i="4"/>
  <c r="X114" i="4"/>
  <c r="V114" i="4"/>
  <c r="T114" i="4"/>
  <c r="P114" i="4"/>
  <c r="BI113" i="4"/>
  <c r="BH113" i="4"/>
  <c r="BG113" i="4"/>
  <c r="BF113" i="4"/>
  <c r="X113" i="4"/>
  <c r="V113" i="4"/>
  <c r="T113" i="4"/>
  <c r="P113" i="4"/>
  <c r="BI111" i="4"/>
  <c r="BH111" i="4"/>
  <c r="BG111" i="4"/>
  <c r="BF111" i="4"/>
  <c r="X111" i="4"/>
  <c r="V111" i="4"/>
  <c r="T111" i="4"/>
  <c r="P111" i="4"/>
  <c r="BI109" i="4"/>
  <c r="BH109" i="4"/>
  <c r="BG109" i="4"/>
  <c r="BF109" i="4"/>
  <c r="X109" i="4"/>
  <c r="V109" i="4"/>
  <c r="T109" i="4"/>
  <c r="P109" i="4"/>
  <c r="BI107" i="4"/>
  <c r="BH107" i="4"/>
  <c r="BG107" i="4"/>
  <c r="BF107" i="4"/>
  <c r="X107" i="4"/>
  <c r="V107" i="4"/>
  <c r="T107" i="4"/>
  <c r="P107" i="4"/>
  <c r="BI106" i="4"/>
  <c r="BH106" i="4"/>
  <c r="BG106" i="4"/>
  <c r="BF106" i="4"/>
  <c r="X106" i="4"/>
  <c r="V106" i="4"/>
  <c r="T106" i="4"/>
  <c r="P106" i="4"/>
  <c r="BI104" i="4"/>
  <c r="BH104" i="4"/>
  <c r="BG104" i="4"/>
  <c r="BF104" i="4"/>
  <c r="X104" i="4"/>
  <c r="V104" i="4"/>
  <c r="T104" i="4"/>
  <c r="P104" i="4"/>
  <c r="F95" i="4"/>
  <c r="E93" i="4"/>
  <c r="F54" i="4"/>
  <c r="E52" i="4"/>
  <c r="J24" i="4"/>
  <c r="E24" i="4"/>
  <c r="J57" i="4"/>
  <c r="J23" i="4"/>
  <c r="J21" i="4"/>
  <c r="E21" i="4"/>
  <c r="J56" i="4"/>
  <c r="J20" i="4"/>
  <c r="J18" i="4"/>
  <c r="E18" i="4"/>
  <c r="F57" i="4"/>
  <c r="J17" i="4"/>
  <c r="J15" i="4"/>
  <c r="E15" i="4"/>
  <c r="F97" i="4"/>
  <c r="J14" i="4"/>
  <c r="J12" i="4"/>
  <c r="J54" i="4"/>
  <c r="E7" i="4"/>
  <c r="E91" i="4" s="1"/>
  <c r="K39" i="3"/>
  <c r="K38" i="3"/>
  <c r="BA56" i="1"/>
  <c r="K37" i="3"/>
  <c r="AZ56" i="1"/>
  <c r="BI227" i="3"/>
  <c r="BH227" i="3"/>
  <c r="BG227" i="3"/>
  <c r="BF227" i="3"/>
  <c r="X227" i="3"/>
  <c r="V227" i="3"/>
  <c r="T227" i="3"/>
  <c r="P227" i="3"/>
  <c r="BI226" i="3"/>
  <c r="BH226" i="3"/>
  <c r="BG226" i="3"/>
  <c r="BF226" i="3"/>
  <c r="X226" i="3"/>
  <c r="V226" i="3"/>
  <c r="T226" i="3"/>
  <c r="P226" i="3"/>
  <c r="BI224" i="3"/>
  <c r="BH224" i="3"/>
  <c r="BG224" i="3"/>
  <c r="BF224" i="3"/>
  <c r="X224" i="3"/>
  <c r="V224" i="3"/>
  <c r="T224" i="3"/>
  <c r="P224" i="3"/>
  <c r="BI222" i="3"/>
  <c r="BH222" i="3"/>
  <c r="BG222" i="3"/>
  <c r="BF222" i="3"/>
  <c r="X222" i="3"/>
  <c r="V222" i="3"/>
  <c r="T222" i="3"/>
  <c r="P222" i="3"/>
  <c r="BI219" i="3"/>
  <c r="BH219" i="3"/>
  <c r="BG219" i="3"/>
  <c r="BF219" i="3"/>
  <c r="X219" i="3"/>
  <c r="X218" i="3"/>
  <c r="V219" i="3"/>
  <c r="V218" i="3"/>
  <c r="T219" i="3"/>
  <c r="T218" i="3"/>
  <c r="P219" i="3"/>
  <c r="BI216" i="3"/>
  <c r="BH216" i="3"/>
  <c r="BG216" i="3"/>
  <c r="BF216" i="3"/>
  <c r="X216" i="3"/>
  <c r="V216" i="3"/>
  <c r="T216" i="3"/>
  <c r="P216" i="3"/>
  <c r="BI214" i="3"/>
  <c r="BH214" i="3"/>
  <c r="BG214" i="3"/>
  <c r="BF214" i="3"/>
  <c r="X214" i="3"/>
  <c r="V214" i="3"/>
  <c r="T214" i="3"/>
  <c r="P214" i="3"/>
  <c r="BI210" i="3"/>
  <c r="BH210" i="3"/>
  <c r="BG210" i="3"/>
  <c r="BF210" i="3"/>
  <c r="X210" i="3"/>
  <c r="V210" i="3"/>
  <c r="T210" i="3"/>
  <c r="P210" i="3"/>
  <c r="BI208" i="3"/>
  <c r="BH208" i="3"/>
  <c r="BG208" i="3"/>
  <c r="BF208" i="3"/>
  <c r="X208" i="3"/>
  <c r="V208" i="3"/>
  <c r="T208" i="3"/>
  <c r="P208" i="3"/>
  <c r="BI206" i="3"/>
  <c r="BH206" i="3"/>
  <c r="BG206" i="3"/>
  <c r="BF206" i="3"/>
  <c r="X206" i="3"/>
  <c r="V206" i="3"/>
  <c r="T206" i="3"/>
  <c r="P206" i="3"/>
  <c r="BI205" i="3"/>
  <c r="BH205" i="3"/>
  <c r="BG205" i="3"/>
  <c r="BF205" i="3"/>
  <c r="X205" i="3"/>
  <c r="V205" i="3"/>
  <c r="T205" i="3"/>
  <c r="P205" i="3"/>
  <c r="BI204" i="3"/>
  <c r="BH204" i="3"/>
  <c r="BG204" i="3"/>
  <c r="BF204" i="3"/>
  <c r="X204" i="3"/>
  <c r="V204" i="3"/>
  <c r="T204" i="3"/>
  <c r="P204" i="3"/>
  <c r="BI202" i="3"/>
  <c r="BH202" i="3"/>
  <c r="BG202" i="3"/>
  <c r="BF202" i="3"/>
  <c r="X202" i="3"/>
  <c r="V202" i="3"/>
  <c r="T202" i="3"/>
  <c r="P202" i="3"/>
  <c r="BI200" i="3"/>
  <c r="BH200" i="3"/>
  <c r="BG200" i="3"/>
  <c r="BF200" i="3"/>
  <c r="X200" i="3"/>
  <c r="V200" i="3"/>
  <c r="T200" i="3"/>
  <c r="P200" i="3"/>
  <c r="BI198" i="3"/>
  <c r="BH198" i="3"/>
  <c r="BG198" i="3"/>
  <c r="BF198" i="3"/>
  <c r="X198" i="3"/>
  <c r="V198" i="3"/>
  <c r="T198" i="3"/>
  <c r="P198" i="3"/>
  <c r="BI197" i="3"/>
  <c r="BH197" i="3"/>
  <c r="BG197" i="3"/>
  <c r="BF197" i="3"/>
  <c r="X197" i="3"/>
  <c r="V197" i="3"/>
  <c r="T197" i="3"/>
  <c r="P197" i="3"/>
  <c r="BI195" i="3"/>
  <c r="BH195" i="3"/>
  <c r="BG195" i="3"/>
  <c r="BF195" i="3"/>
  <c r="X195" i="3"/>
  <c r="V195" i="3"/>
  <c r="T195" i="3"/>
  <c r="P195" i="3"/>
  <c r="BI193" i="3"/>
  <c r="BH193" i="3"/>
  <c r="BG193" i="3"/>
  <c r="BF193" i="3"/>
  <c r="X193" i="3"/>
  <c r="V193" i="3"/>
  <c r="T193" i="3"/>
  <c r="P193" i="3"/>
  <c r="BI192" i="3"/>
  <c r="BH192" i="3"/>
  <c r="BG192" i="3"/>
  <c r="BF192" i="3"/>
  <c r="X192" i="3"/>
  <c r="V192" i="3"/>
  <c r="T192" i="3"/>
  <c r="P192" i="3"/>
  <c r="BI190" i="3"/>
  <c r="BH190" i="3"/>
  <c r="BG190" i="3"/>
  <c r="BF190" i="3"/>
  <c r="X190" i="3"/>
  <c r="V190" i="3"/>
  <c r="T190" i="3"/>
  <c r="P190" i="3"/>
  <c r="BI188" i="3"/>
  <c r="BH188" i="3"/>
  <c r="BG188" i="3"/>
  <c r="BF188" i="3"/>
  <c r="X188" i="3"/>
  <c r="V188" i="3"/>
  <c r="T188" i="3"/>
  <c r="P188" i="3"/>
  <c r="BI186" i="3"/>
  <c r="BH186" i="3"/>
  <c r="BG186" i="3"/>
  <c r="BF186" i="3"/>
  <c r="X186" i="3"/>
  <c r="V186" i="3"/>
  <c r="T186" i="3"/>
  <c r="P186" i="3"/>
  <c r="BI184" i="3"/>
  <c r="BH184" i="3"/>
  <c r="BG184" i="3"/>
  <c r="BF184" i="3"/>
  <c r="X184" i="3"/>
  <c r="V184" i="3"/>
  <c r="T184" i="3"/>
  <c r="P184" i="3"/>
  <c r="BI183" i="3"/>
  <c r="BH183" i="3"/>
  <c r="BG183" i="3"/>
  <c r="BF183" i="3"/>
  <c r="X183" i="3"/>
  <c r="V183" i="3"/>
  <c r="T183" i="3"/>
  <c r="P183" i="3"/>
  <c r="BI181" i="3"/>
  <c r="BH181" i="3"/>
  <c r="BG181" i="3"/>
  <c r="BF181" i="3"/>
  <c r="X181" i="3"/>
  <c r="V181" i="3"/>
  <c r="T181" i="3"/>
  <c r="P181" i="3"/>
  <c r="BI178" i="3"/>
  <c r="BH178" i="3"/>
  <c r="BG178" i="3"/>
  <c r="BF178" i="3"/>
  <c r="X178" i="3"/>
  <c r="V178" i="3"/>
  <c r="T178" i="3"/>
  <c r="P178" i="3"/>
  <c r="BI175" i="3"/>
  <c r="BH175" i="3"/>
  <c r="BG175" i="3"/>
  <c r="BF175" i="3"/>
  <c r="X175" i="3"/>
  <c r="V175" i="3"/>
  <c r="T175" i="3"/>
  <c r="P175" i="3"/>
  <c r="BI172" i="3"/>
  <c r="BH172" i="3"/>
  <c r="BG172" i="3"/>
  <c r="BF172" i="3"/>
  <c r="X172" i="3"/>
  <c r="V172" i="3"/>
  <c r="T172" i="3"/>
  <c r="P172" i="3"/>
  <c r="BI169" i="3"/>
  <c r="BH169" i="3"/>
  <c r="BG169" i="3"/>
  <c r="BF169" i="3"/>
  <c r="X169" i="3"/>
  <c r="V169" i="3"/>
  <c r="T169" i="3"/>
  <c r="P169" i="3"/>
  <c r="BI167" i="3"/>
  <c r="BH167" i="3"/>
  <c r="BG167" i="3"/>
  <c r="BF167" i="3"/>
  <c r="X167" i="3"/>
  <c r="V167" i="3"/>
  <c r="T167" i="3"/>
  <c r="P167" i="3"/>
  <c r="BI166" i="3"/>
  <c r="BH166" i="3"/>
  <c r="BG166" i="3"/>
  <c r="BF166" i="3"/>
  <c r="X166" i="3"/>
  <c r="V166" i="3"/>
  <c r="T166" i="3"/>
  <c r="P166" i="3"/>
  <c r="BI164" i="3"/>
  <c r="BH164" i="3"/>
  <c r="BG164" i="3"/>
  <c r="BF164" i="3"/>
  <c r="X164" i="3"/>
  <c r="V164" i="3"/>
  <c r="T164" i="3"/>
  <c r="P164" i="3"/>
  <c r="BI163" i="3"/>
  <c r="BH163" i="3"/>
  <c r="BG163" i="3"/>
  <c r="BF163" i="3"/>
  <c r="X163" i="3"/>
  <c r="V163" i="3"/>
  <c r="T163" i="3"/>
  <c r="P163" i="3"/>
  <c r="BI162" i="3"/>
  <c r="BH162" i="3"/>
  <c r="BG162" i="3"/>
  <c r="BF162" i="3"/>
  <c r="X162" i="3"/>
  <c r="V162" i="3"/>
  <c r="T162" i="3"/>
  <c r="P162" i="3"/>
  <c r="BI160" i="3"/>
  <c r="BH160" i="3"/>
  <c r="BG160" i="3"/>
  <c r="BF160" i="3"/>
  <c r="X160" i="3"/>
  <c r="V160" i="3"/>
  <c r="T160" i="3"/>
  <c r="P160" i="3"/>
  <c r="BI157" i="3"/>
  <c r="BH157" i="3"/>
  <c r="BG157" i="3"/>
  <c r="BF157" i="3"/>
  <c r="X157" i="3"/>
  <c r="V157" i="3"/>
  <c r="T157" i="3"/>
  <c r="P157" i="3"/>
  <c r="BI155" i="3"/>
  <c r="BH155" i="3"/>
  <c r="BG155" i="3"/>
  <c r="BF155" i="3"/>
  <c r="X155" i="3"/>
  <c r="V155" i="3"/>
  <c r="T155" i="3"/>
  <c r="P155" i="3"/>
  <c r="BI154" i="3"/>
  <c r="BH154" i="3"/>
  <c r="BG154" i="3"/>
  <c r="BF154" i="3"/>
  <c r="X154" i="3"/>
  <c r="V154" i="3"/>
  <c r="T154" i="3"/>
  <c r="P154" i="3"/>
  <c r="BI152" i="3"/>
  <c r="BH152" i="3"/>
  <c r="BG152" i="3"/>
  <c r="BF152" i="3"/>
  <c r="X152" i="3"/>
  <c r="V152" i="3"/>
  <c r="T152" i="3"/>
  <c r="P152" i="3"/>
  <c r="BI149" i="3"/>
  <c r="BH149" i="3"/>
  <c r="BG149" i="3"/>
  <c r="BF149" i="3"/>
  <c r="X149" i="3"/>
  <c r="V149" i="3"/>
  <c r="T149" i="3"/>
  <c r="P149" i="3"/>
  <c r="BI148" i="3"/>
  <c r="BH148" i="3"/>
  <c r="BG148" i="3"/>
  <c r="BF148" i="3"/>
  <c r="X148" i="3"/>
  <c r="V148" i="3"/>
  <c r="T148" i="3"/>
  <c r="P148" i="3"/>
  <c r="BI147" i="3"/>
  <c r="BH147" i="3"/>
  <c r="BG147" i="3"/>
  <c r="BF147" i="3"/>
  <c r="X147" i="3"/>
  <c r="V147" i="3"/>
  <c r="T147" i="3"/>
  <c r="P147" i="3"/>
  <c r="BI145" i="3"/>
  <c r="BH145" i="3"/>
  <c r="BG145" i="3"/>
  <c r="BF145" i="3"/>
  <c r="X145" i="3"/>
  <c r="V145" i="3"/>
  <c r="T145" i="3"/>
  <c r="P145" i="3"/>
  <c r="BI143" i="3"/>
  <c r="BH143" i="3"/>
  <c r="BG143" i="3"/>
  <c r="BF143" i="3"/>
  <c r="X143" i="3"/>
  <c r="V143" i="3"/>
  <c r="T143" i="3"/>
  <c r="P143" i="3"/>
  <c r="BI141" i="3"/>
  <c r="BH141" i="3"/>
  <c r="BG141" i="3"/>
  <c r="BF141" i="3"/>
  <c r="X141" i="3"/>
  <c r="V141" i="3"/>
  <c r="T141" i="3"/>
  <c r="P141" i="3"/>
  <c r="BI139" i="3"/>
  <c r="BH139" i="3"/>
  <c r="BG139" i="3"/>
  <c r="BF139" i="3"/>
  <c r="X139" i="3"/>
  <c r="V139" i="3"/>
  <c r="T139" i="3"/>
  <c r="P139" i="3"/>
  <c r="BI137" i="3"/>
  <c r="BH137" i="3"/>
  <c r="BG137" i="3"/>
  <c r="BF137" i="3"/>
  <c r="X137" i="3"/>
  <c r="V137" i="3"/>
  <c r="T137" i="3"/>
  <c r="P137" i="3"/>
  <c r="BI135" i="3"/>
  <c r="BH135" i="3"/>
  <c r="BG135" i="3"/>
  <c r="BF135" i="3"/>
  <c r="X135" i="3"/>
  <c r="V135" i="3"/>
  <c r="T135" i="3"/>
  <c r="P135" i="3"/>
  <c r="BI133" i="3"/>
  <c r="BH133" i="3"/>
  <c r="BG133" i="3"/>
  <c r="BF133" i="3"/>
  <c r="X133" i="3"/>
  <c r="V133" i="3"/>
  <c r="T133" i="3"/>
  <c r="P133" i="3"/>
  <c r="BI129" i="3"/>
  <c r="BH129" i="3"/>
  <c r="BG129" i="3"/>
  <c r="BF129" i="3"/>
  <c r="X129" i="3"/>
  <c r="V129" i="3"/>
  <c r="T129" i="3"/>
  <c r="P129" i="3"/>
  <c r="BI127" i="3"/>
  <c r="BH127" i="3"/>
  <c r="BG127" i="3"/>
  <c r="BF127" i="3"/>
  <c r="X127" i="3"/>
  <c r="V127" i="3"/>
  <c r="T127" i="3"/>
  <c r="P127" i="3"/>
  <c r="BI124" i="3"/>
  <c r="BH124" i="3"/>
  <c r="BG124" i="3"/>
  <c r="BF124" i="3"/>
  <c r="X124" i="3"/>
  <c r="V124" i="3"/>
  <c r="T124" i="3"/>
  <c r="P124" i="3"/>
  <c r="BI123" i="3"/>
  <c r="BH123" i="3"/>
  <c r="BG123" i="3"/>
  <c r="BF123" i="3"/>
  <c r="X123" i="3"/>
  <c r="V123" i="3"/>
  <c r="T123" i="3"/>
  <c r="P123" i="3"/>
  <c r="BI121" i="3"/>
  <c r="BH121" i="3"/>
  <c r="BG121" i="3"/>
  <c r="BF121" i="3"/>
  <c r="X121" i="3"/>
  <c r="V121" i="3"/>
  <c r="T121" i="3"/>
  <c r="P121" i="3"/>
  <c r="BI118" i="3"/>
  <c r="BH118" i="3"/>
  <c r="BG118" i="3"/>
  <c r="BF118" i="3"/>
  <c r="X118" i="3"/>
  <c r="V118" i="3"/>
  <c r="T118" i="3"/>
  <c r="P118" i="3"/>
  <c r="BI115" i="3"/>
  <c r="BH115" i="3"/>
  <c r="BG115" i="3"/>
  <c r="BF115" i="3"/>
  <c r="X115" i="3"/>
  <c r="V115" i="3"/>
  <c r="T115" i="3"/>
  <c r="P115" i="3"/>
  <c r="BI112" i="3"/>
  <c r="BH112" i="3"/>
  <c r="BG112" i="3"/>
  <c r="BF112" i="3"/>
  <c r="X112" i="3"/>
  <c r="V112" i="3"/>
  <c r="T112" i="3"/>
  <c r="P112" i="3"/>
  <c r="BI109" i="3"/>
  <c r="BH109" i="3"/>
  <c r="BG109" i="3"/>
  <c r="BF109" i="3"/>
  <c r="X109" i="3"/>
  <c r="V109" i="3"/>
  <c r="T109" i="3"/>
  <c r="P109" i="3"/>
  <c r="BI107" i="3"/>
  <c r="BH107" i="3"/>
  <c r="BG107" i="3"/>
  <c r="BF107" i="3"/>
  <c r="X107" i="3"/>
  <c r="V107" i="3"/>
  <c r="T107" i="3"/>
  <c r="P107" i="3"/>
  <c r="BI105" i="3"/>
  <c r="BH105" i="3"/>
  <c r="BG105" i="3"/>
  <c r="BF105" i="3"/>
  <c r="X105" i="3"/>
  <c r="V105" i="3"/>
  <c r="T105" i="3"/>
  <c r="P105" i="3"/>
  <c r="BI103" i="3"/>
  <c r="BH103" i="3"/>
  <c r="BG103" i="3"/>
  <c r="BF103" i="3"/>
  <c r="X103" i="3"/>
  <c r="V103" i="3"/>
  <c r="T103" i="3"/>
  <c r="P103" i="3"/>
  <c r="BI101" i="3"/>
  <c r="BH101" i="3"/>
  <c r="BG101" i="3"/>
  <c r="BF101" i="3"/>
  <c r="X101" i="3"/>
  <c r="V101" i="3"/>
  <c r="T101" i="3"/>
  <c r="P101" i="3"/>
  <c r="F91" i="3"/>
  <c r="E89" i="3"/>
  <c r="F54" i="3"/>
  <c r="E52" i="3"/>
  <c r="J24" i="3"/>
  <c r="E24" i="3"/>
  <c r="J57" i="3"/>
  <c r="J23" i="3"/>
  <c r="J21" i="3"/>
  <c r="E21" i="3"/>
  <c r="J93" i="3"/>
  <c r="J20" i="3"/>
  <c r="J18" i="3"/>
  <c r="E18" i="3"/>
  <c r="F57" i="3"/>
  <c r="J17" i="3"/>
  <c r="J15" i="3"/>
  <c r="E15" i="3"/>
  <c r="F56" i="3"/>
  <c r="J14" i="3"/>
  <c r="J12" i="3"/>
  <c r="J91" i="3" s="1"/>
  <c r="E7" i="3"/>
  <c r="E87" i="3" s="1"/>
  <c r="K39" i="2"/>
  <c r="K38" i="2"/>
  <c r="BA55" i="1"/>
  <c r="K37" i="2"/>
  <c r="AZ55" i="1"/>
  <c r="BI411" i="2"/>
  <c r="BH411" i="2"/>
  <c r="BG411" i="2"/>
  <c r="BF411" i="2"/>
  <c r="X411" i="2"/>
  <c r="V411" i="2"/>
  <c r="T411" i="2"/>
  <c r="P411" i="2"/>
  <c r="BI410" i="2"/>
  <c r="BH410" i="2"/>
  <c r="BG410" i="2"/>
  <c r="BF410" i="2"/>
  <c r="X410" i="2"/>
  <c r="V410" i="2"/>
  <c r="T410" i="2"/>
  <c r="P410" i="2"/>
  <c r="BI408" i="2"/>
  <c r="BH408" i="2"/>
  <c r="BG408" i="2"/>
  <c r="BF408" i="2"/>
  <c r="X408" i="2"/>
  <c r="V408" i="2"/>
  <c r="T408" i="2"/>
  <c r="P408" i="2"/>
  <c r="BI406" i="2"/>
  <c r="BH406" i="2"/>
  <c r="BG406" i="2"/>
  <c r="BF406" i="2"/>
  <c r="X406" i="2"/>
  <c r="V406" i="2"/>
  <c r="T406" i="2"/>
  <c r="P406" i="2"/>
  <c r="BI403" i="2"/>
  <c r="BH403" i="2"/>
  <c r="F38" i="2" s="1"/>
  <c r="BG403" i="2"/>
  <c r="BF403" i="2"/>
  <c r="X403" i="2"/>
  <c r="X402" i="2"/>
  <c r="V403" i="2"/>
  <c r="V402" i="2"/>
  <c r="T403" i="2"/>
  <c r="T402" i="2"/>
  <c r="P403" i="2"/>
  <c r="BI400" i="2"/>
  <c r="BH400" i="2"/>
  <c r="BG400" i="2"/>
  <c r="BF400" i="2"/>
  <c r="X400" i="2"/>
  <c r="V400" i="2"/>
  <c r="T400" i="2"/>
  <c r="P400" i="2"/>
  <c r="BI398" i="2"/>
  <c r="BH398" i="2"/>
  <c r="BG398" i="2"/>
  <c r="BF398" i="2"/>
  <c r="X398" i="2"/>
  <c r="V398" i="2"/>
  <c r="T398" i="2"/>
  <c r="P398" i="2"/>
  <c r="BI394" i="2"/>
  <c r="BH394" i="2"/>
  <c r="BG394" i="2"/>
  <c r="BF394" i="2"/>
  <c r="X394" i="2"/>
  <c r="V394" i="2"/>
  <c r="T394" i="2"/>
  <c r="P394" i="2"/>
  <c r="BI392" i="2"/>
  <c r="BH392" i="2"/>
  <c r="BG392" i="2"/>
  <c r="BF392" i="2"/>
  <c r="X392" i="2"/>
  <c r="V392" i="2"/>
  <c r="T392" i="2"/>
  <c r="P392" i="2"/>
  <c r="BI390" i="2"/>
  <c r="BH390" i="2"/>
  <c r="BG390" i="2"/>
  <c r="BF390" i="2"/>
  <c r="X390" i="2"/>
  <c r="V390" i="2"/>
  <c r="T390" i="2"/>
  <c r="P390" i="2"/>
  <c r="BI388" i="2"/>
  <c r="BH388" i="2"/>
  <c r="BG388" i="2"/>
  <c r="BF388" i="2"/>
  <c r="X388" i="2"/>
  <c r="V388" i="2"/>
  <c r="T388" i="2"/>
  <c r="P388" i="2"/>
  <c r="BI387" i="2"/>
  <c r="BH387" i="2"/>
  <c r="BG387" i="2"/>
  <c r="BF387" i="2"/>
  <c r="X387" i="2"/>
  <c r="V387" i="2"/>
  <c r="T387" i="2"/>
  <c r="P387" i="2"/>
  <c r="BI386" i="2"/>
  <c r="BH386" i="2"/>
  <c r="BG386" i="2"/>
  <c r="BF386" i="2"/>
  <c r="X386" i="2"/>
  <c r="V386" i="2"/>
  <c r="T386" i="2"/>
  <c r="P386" i="2"/>
  <c r="BI384" i="2"/>
  <c r="BH384" i="2"/>
  <c r="BG384" i="2"/>
  <c r="BF384" i="2"/>
  <c r="X384" i="2"/>
  <c r="V384" i="2"/>
  <c r="T384" i="2"/>
  <c r="P384" i="2"/>
  <c r="BI382" i="2"/>
  <c r="BH382" i="2"/>
  <c r="BG382" i="2"/>
  <c r="BF382" i="2"/>
  <c r="X382" i="2"/>
  <c r="V382" i="2"/>
  <c r="T382" i="2"/>
  <c r="P382" i="2"/>
  <c r="BI380" i="2"/>
  <c r="BH380" i="2"/>
  <c r="BG380" i="2"/>
  <c r="BF380" i="2"/>
  <c r="X380" i="2"/>
  <c r="V380" i="2"/>
  <c r="T380" i="2"/>
  <c r="P380" i="2"/>
  <c r="BI378" i="2"/>
  <c r="BH378" i="2"/>
  <c r="BG378" i="2"/>
  <c r="BF378" i="2"/>
  <c r="X378" i="2"/>
  <c r="V378" i="2"/>
  <c r="T378" i="2"/>
  <c r="P378" i="2"/>
  <c r="BI377" i="2"/>
  <c r="BH377" i="2"/>
  <c r="BG377" i="2"/>
  <c r="BF377" i="2"/>
  <c r="X377" i="2"/>
  <c r="V377" i="2"/>
  <c r="T377" i="2"/>
  <c r="P377" i="2"/>
  <c r="BI375" i="2"/>
  <c r="BH375" i="2"/>
  <c r="BG375" i="2"/>
  <c r="BF375" i="2"/>
  <c r="X375" i="2"/>
  <c r="V375" i="2"/>
  <c r="T375" i="2"/>
  <c r="P375" i="2"/>
  <c r="BI374" i="2"/>
  <c r="BH374" i="2"/>
  <c r="BG374" i="2"/>
  <c r="BF374" i="2"/>
  <c r="X374" i="2"/>
  <c r="V374" i="2"/>
  <c r="T374" i="2"/>
  <c r="P374" i="2"/>
  <c r="BI372" i="2"/>
  <c r="BH372" i="2"/>
  <c r="BG372" i="2"/>
  <c r="BF372" i="2"/>
  <c r="X372" i="2"/>
  <c r="V372" i="2"/>
  <c r="T372" i="2"/>
  <c r="P372" i="2"/>
  <c r="BI370" i="2"/>
  <c r="BH370" i="2"/>
  <c r="BG370" i="2"/>
  <c r="BF370" i="2"/>
  <c r="X370" i="2"/>
  <c r="V370" i="2"/>
  <c r="T370" i="2"/>
  <c r="P370" i="2"/>
  <c r="BI368" i="2"/>
  <c r="BH368" i="2"/>
  <c r="BG368" i="2"/>
  <c r="BF368" i="2"/>
  <c r="X368" i="2"/>
  <c r="V368" i="2"/>
  <c r="T368" i="2"/>
  <c r="P368" i="2"/>
  <c r="BI367" i="2"/>
  <c r="BH367" i="2"/>
  <c r="BG367" i="2"/>
  <c r="BF367" i="2"/>
  <c r="X367" i="2"/>
  <c r="V367" i="2"/>
  <c r="T367" i="2"/>
  <c r="P367" i="2"/>
  <c r="BI365" i="2"/>
  <c r="BH365" i="2"/>
  <c r="BG365" i="2"/>
  <c r="BF365" i="2"/>
  <c r="X365" i="2"/>
  <c r="V365" i="2"/>
  <c r="T365" i="2"/>
  <c r="P365" i="2"/>
  <c r="BI362" i="2"/>
  <c r="BH362" i="2"/>
  <c r="BG362" i="2"/>
  <c r="BF362" i="2"/>
  <c r="X362" i="2"/>
  <c r="V362" i="2"/>
  <c r="T362" i="2"/>
  <c r="P362" i="2"/>
  <c r="BI359" i="2"/>
  <c r="BH359" i="2"/>
  <c r="BG359" i="2"/>
  <c r="BF359" i="2"/>
  <c r="X359" i="2"/>
  <c r="V359" i="2"/>
  <c r="T359" i="2"/>
  <c r="P359" i="2"/>
  <c r="BI356" i="2"/>
  <c r="BH356" i="2"/>
  <c r="BG356" i="2"/>
  <c r="BF356" i="2"/>
  <c r="X356" i="2"/>
  <c r="V356" i="2"/>
  <c r="T356" i="2"/>
  <c r="P356" i="2"/>
  <c r="BI353" i="2"/>
  <c r="BH353" i="2"/>
  <c r="BG353" i="2"/>
  <c r="BF353" i="2"/>
  <c r="X353" i="2"/>
  <c r="V353" i="2"/>
  <c r="T353" i="2"/>
  <c r="P353" i="2"/>
  <c r="BI350" i="2"/>
  <c r="BH350" i="2"/>
  <c r="BG350" i="2"/>
  <c r="BF350" i="2"/>
  <c r="X350" i="2"/>
  <c r="V350" i="2"/>
  <c r="T350" i="2"/>
  <c r="P350" i="2"/>
  <c r="BI348" i="2"/>
  <c r="BH348" i="2"/>
  <c r="BG348" i="2"/>
  <c r="BF348" i="2"/>
  <c r="X348" i="2"/>
  <c r="V348" i="2"/>
  <c r="T348" i="2"/>
  <c r="P348" i="2"/>
  <c r="BI347" i="2"/>
  <c r="BH347" i="2"/>
  <c r="BG347" i="2"/>
  <c r="BF347" i="2"/>
  <c r="X347" i="2"/>
  <c r="V347" i="2"/>
  <c r="T347" i="2"/>
  <c r="P347" i="2"/>
  <c r="BI345" i="2"/>
  <c r="BH345" i="2"/>
  <c r="BG345" i="2"/>
  <c r="BF345" i="2"/>
  <c r="X345" i="2"/>
  <c r="V345" i="2"/>
  <c r="T345" i="2"/>
  <c r="P345" i="2"/>
  <c r="BI344" i="2"/>
  <c r="BH344" i="2"/>
  <c r="BG344" i="2"/>
  <c r="BF344" i="2"/>
  <c r="X344" i="2"/>
  <c r="V344" i="2"/>
  <c r="T344" i="2"/>
  <c r="P344" i="2"/>
  <c r="BI343" i="2"/>
  <c r="BH343" i="2"/>
  <c r="BG343" i="2"/>
  <c r="BF343" i="2"/>
  <c r="X343" i="2"/>
  <c r="V343" i="2"/>
  <c r="T343" i="2"/>
  <c r="P343" i="2"/>
  <c r="BI341" i="2"/>
  <c r="BH341" i="2"/>
  <c r="BG341" i="2"/>
  <c r="BF341" i="2"/>
  <c r="X341" i="2"/>
  <c r="V341" i="2"/>
  <c r="T341" i="2"/>
  <c r="P341" i="2"/>
  <c r="BI339" i="2"/>
  <c r="BH339" i="2"/>
  <c r="BG339" i="2"/>
  <c r="BF339" i="2"/>
  <c r="X339" i="2"/>
  <c r="V339" i="2"/>
  <c r="T339" i="2"/>
  <c r="P339" i="2"/>
  <c r="BI337" i="2"/>
  <c r="BH337" i="2"/>
  <c r="BG337" i="2"/>
  <c r="BF337" i="2"/>
  <c r="X337" i="2"/>
  <c r="V337" i="2"/>
  <c r="T337" i="2"/>
  <c r="P337" i="2"/>
  <c r="BI334" i="2"/>
  <c r="BH334" i="2"/>
  <c r="BG334" i="2"/>
  <c r="BF334" i="2"/>
  <c r="X334" i="2"/>
  <c r="V334" i="2"/>
  <c r="T334" i="2"/>
  <c r="P334" i="2"/>
  <c r="BI332" i="2"/>
  <c r="BH332" i="2"/>
  <c r="BG332" i="2"/>
  <c r="BF332" i="2"/>
  <c r="X332" i="2"/>
  <c r="V332" i="2"/>
  <c r="T332" i="2"/>
  <c r="P332" i="2"/>
  <c r="BI330" i="2"/>
  <c r="BH330" i="2"/>
  <c r="BG330" i="2"/>
  <c r="BF330" i="2"/>
  <c r="X330" i="2"/>
  <c r="V330" i="2"/>
  <c r="T330" i="2"/>
  <c r="P330" i="2"/>
  <c r="BI328" i="2"/>
  <c r="BH328" i="2"/>
  <c r="BG328" i="2"/>
  <c r="BF328" i="2"/>
  <c r="X328" i="2"/>
  <c r="V328" i="2"/>
  <c r="T328" i="2"/>
  <c r="P328" i="2"/>
  <c r="BI325" i="2"/>
  <c r="BH325" i="2"/>
  <c r="BG325" i="2"/>
  <c r="BF325" i="2"/>
  <c r="X325" i="2"/>
  <c r="V325" i="2"/>
  <c r="T325" i="2"/>
  <c r="P325" i="2"/>
  <c r="BI323" i="2"/>
  <c r="BH323" i="2"/>
  <c r="BG323" i="2"/>
  <c r="BF323" i="2"/>
  <c r="X323" i="2"/>
  <c r="V323" i="2"/>
  <c r="T323" i="2"/>
  <c r="P323" i="2"/>
  <c r="BI322" i="2"/>
  <c r="BH322" i="2"/>
  <c r="BG322" i="2"/>
  <c r="BF322" i="2"/>
  <c r="X322" i="2"/>
  <c r="V322" i="2"/>
  <c r="T322" i="2"/>
  <c r="P322" i="2"/>
  <c r="BI321" i="2"/>
  <c r="BH321" i="2"/>
  <c r="BG321" i="2"/>
  <c r="BF321" i="2"/>
  <c r="X321" i="2"/>
  <c r="V321" i="2"/>
  <c r="T321" i="2"/>
  <c r="P321" i="2"/>
  <c r="BI319" i="2"/>
  <c r="BH319" i="2"/>
  <c r="BG319" i="2"/>
  <c r="BF319" i="2"/>
  <c r="X319" i="2"/>
  <c r="V319" i="2"/>
  <c r="T319" i="2"/>
  <c r="P319" i="2"/>
  <c r="BI317" i="2"/>
  <c r="BH317" i="2"/>
  <c r="BG317" i="2"/>
  <c r="BF317" i="2"/>
  <c r="X317" i="2"/>
  <c r="V317" i="2"/>
  <c r="T317" i="2"/>
  <c r="P317" i="2"/>
  <c r="BI315" i="2"/>
  <c r="BH315" i="2"/>
  <c r="BG315" i="2"/>
  <c r="BF315" i="2"/>
  <c r="X315" i="2"/>
  <c r="V315" i="2"/>
  <c r="T315" i="2"/>
  <c r="P315" i="2"/>
  <c r="BI313" i="2"/>
  <c r="BH313" i="2"/>
  <c r="BG313" i="2"/>
  <c r="BF313" i="2"/>
  <c r="X313" i="2"/>
  <c r="V313" i="2"/>
  <c r="T313" i="2"/>
  <c r="P313" i="2"/>
  <c r="BI311" i="2"/>
  <c r="BH311" i="2"/>
  <c r="BG311" i="2"/>
  <c r="BF311" i="2"/>
  <c r="X311" i="2"/>
  <c r="V311" i="2"/>
  <c r="T311" i="2"/>
  <c r="P311" i="2"/>
  <c r="BI309" i="2"/>
  <c r="BH309" i="2"/>
  <c r="BG309" i="2"/>
  <c r="BF309" i="2"/>
  <c r="X309" i="2"/>
  <c r="V309" i="2"/>
  <c r="T309" i="2"/>
  <c r="P309" i="2"/>
  <c r="BI307" i="2"/>
  <c r="BH307" i="2"/>
  <c r="BG307" i="2"/>
  <c r="BF307" i="2"/>
  <c r="X307" i="2"/>
  <c r="V307" i="2"/>
  <c r="T307" i="2"/>
  <c r="P307" i="2"/>
  <c r="BI305" i="2"/>
  <c r="BH305" i="2"/>
  <c r="BG305" i="2"/>
  <c r="BF305" i="2"/>
  <c r="X305" i="2"/>
  <c r="V305" i="2"/>
  <c r="T305" i="2"/>
  <c r="P305" i="2"/>
  <c r="BI303" i="2"/>
  <c r="BH303" i="2"/>
  <c r="BG303" i="2"/>
  <c r="BF303" i="2"/>
  <c r="X303" i="2"/>
  <c r="V303" i="2"/>
  <c r="T303" i="2"/>
  <c r="P303" i="2"/>
  <c r="BI300" i="2"/>
  <c r="BH300" i="2"/>
  <c r="BG300" i="2"/>
  <c r="BF300" i="2"/>
  <c r="X300" i="2"/>
  <c r="V300" i="2"/>
  <c r="T300" i="2"/>
  <c r="P300" i="2"/>
  <c r="BI299" i="2"/>
  <c r="BH299" i="2"/>
  <c r="BG299" i="2"/>
  <c r="BF299" i="2"/>
  <c r="X299" i="2"/>
  <c r="V299" i="2"/>
  <c r="T299" i="2"/>
  <c r="P299" i="2"/>
  <c r="BI297" i="2"/>
  <c r="BH297" i="2"/>
  <c r="BG297" i="2"/>
  <c r="BF297" i="2"/>
  <c r="X297" i="2"/>
  <c r="V297" i="2"/>
  <c r="T297" i="2"/>
  <c r="P297" i="2"/>
  <c r="BI295" i="2"/>
  <c r="BH295" i="2"/>
  <c r="BG295" i="2"/>
  <c r="BF295" i="2"/>
  <c r="X295" i="2"/>
  <c r="V295" i="2"/>
  <c r="T295" i="2"/>
  <c r="P295" i="2"/>
  <c r="BI294" i="2"/>
  <c r="BH294" i="2"/>
  <c r="BG294" i="2"/>
  <c r="BF294" i="2"/>
  <c r="X294" i="2"/>
  <c r="V294" i="2"/>
  <c r="T294" i="2"/>
  <c r="P294" i="2"/>
  <c r="BI292" i="2"/>
  <c r="BH292" i="2"/>
  <c r="BG292" i="2"/>
  <c r="BF292" i="2"/>
  <c r="X292" i="2"/>
  <c r="V292" i="2"/>
  <c r="T292" i="2"/>
  <c r="P292" i="2"/>
  <c r="BI290" i="2"/>
  <c r="BH290" i="2"/>
  <c r="BG290" i="2"/>
  <c r="BF290" i="2"/>
  <c r="X290" i="2"/>
  <c r="V290" i="2"/>
  <c r="T290" i="2"/>
  <c r="P290" i="2"/>
  <c r="BI289" i="2"/>
  <c r="BH289" i="2"/>
  <c r="BG289" i="2"/>
  <c r="BF289" i="2"/>
  <c r="X289" i="2"/>
  <c r="V289" i="2"/>
  <c r="T289" i="2"/>
  <c r="P289" i="2"/>
  <c r="BI287" i="2"/>
  <c r="BH287" i="2"/>
  <c r="BG287" i="2"/>
  <c r="BF287" i="2"/>
  <c r="X287" i="2"/>
  <c r="V287" i="2"/>
  <c r="T287" i="2"/>
  <c r="P287" i="2"/>
  <c r="BI285" i="2"/>
  <c r="BH285" i="2"/>
  <c r="BG285" i="2"/>
  <c r="BF285" i="2"/>
  <c r="X285" i="2"/>
  <c r="V285" i="2"/>
  <c r="T285" i="2"/>
  <c r="P285" i="2"/>
  <c r="BI284" i="2"/>
  <c r="BH284" i="2"/>
  <c r="BG284" i="2"/>
  <c r="BF284" i="2"/>
  <c r="X284" i="2"/>
  <c r="V284" i="2"/>
  <c r="T284" i="2"/>
  <c r="P284" i="2"/>
  <c r="BI282" i="2"/>
  <c r="BH282" i="2"/>
  <c r="BG282" i="2"/>
  <c r="BF282" i="2"/>
  <c r="X282" i="2"/>
  <c r="V282" i="2"/>
  <c r="T282" i="2"/>
  <c r="P282" i="2"/>
  <c r="BI280" i="2"/>
  <c r="BH280" i="2"/>
  <c r="BG280" i="2"/>
  <c r="BF280" i="2"/>
  <c r="X280" i="2"/>
  <c r="V280" i="2"/>
  <c r="T280" i="2"/>
  <c r="P280" i="2"/>
  <c r="BI278" i="2"/>
  <c r="BH278" i="2"/>
  <c r="BG278" i="2"/>
  <c r="BF278" i="2"/>
  <c r="X278" i="2"/>
  <c r="V278" i="2"/>
  <c r="T278" i="2"/>
  <c r="P278" i="2"/>
  <c r="BI277" i="2"/>
  <c r="BH277" i="2"/>
  <c r="BG277" i="2"/>
  <c r="BF277" i="2"/>
  <c r="X277" i="2"/>
  <c r="V277" i="2"/>
  <c r="T277" i="2"/>
  <c r="P277" i="2"/>
  <c r="BI276" i="2"/>
  <c r="BH276" i="2"/>
  <c r="BG276" i="2"/>
  <c r="BF276" i="2"/>
  <c r="X276" i="2"/>
  <c r="V276" i="2"/>
  <c r="T276" i="2"/>
  <c r="P276" i="2"/>
  <c r="BI274" i="2"/>
  <c r="BH274" i="2"/>
  <c r="BG274" i="2"/>
  <c r="BF274" i="2"/>
  <c r="X274" i="2"/>
  <c r="V274" i="2"/>
  <c r="T274" i="2"/>
  <c r="P274" i="2"/>
  <c r="BI272" i="2"/>
  <c r="BH272" i="2"/>
  <c r="BG272" i="2"/>
  <c r="BF272" i="2"/>
  <c r="X272" i="2"/>
  <c r="V272" i="2"/>
  <c r="T272" i="2"/>
  <c r="P272" i="2"/>
  <c r="BI271" i="2"/>
  <c r="BH271" i="2"/>
  <c r="BG271" i="2"/>
  <c r="BF271" i="2"/>
  <c r="X271" i="2"/>
  <c r="V271" i="2"/>
  <c r="T271" i="2"/>
  <c r="P271" i="2"/>
  <c r="BI270" i="2"/>
  <c r="BH270" i="2"/>
  <c r="BG270" i="2"/>
  <c r="BF270" i="2"/>
  <c r="X270" i="2"/>
  <c r="V270" i="2"/>
  <c r="T270" i="2"/>
  <c r="P270" i="2"/>
  <c r="BI268" i="2"/>
  <c r="BH268" i="2"/>
  <c r="BG268" i="2"/>
  <c r="BF268" i="2"/>
  <c r="X268" i="2"/>
  <c r="V268" i="2"/>
  <c r="T268" i="2"/>
  <c r="P268" i="2"/>
  <c r="BI267" i="2"/>
  <c r="BH267" i="2"/>
  <c r="BG267" i="2"/>
  <c r="BF267" i="2"/>
  <c r="X267" i="2"/>
  <c r="V267" i="2"/>
  <c r="T267" i="2"/>
  <c r="P267" i="2"/>
  <c r="BI266" i="2"/>
  <c r="BH266" i="2"/>
  <c r="BG266" i="2"/>
  <c r="BF266" i="2"/>
  <c r="X266" i="2"/>
  <c r="V266" i="2"/>
  <c r="T266" i="2"/>
  <c r="P266" i="2"/>
  <c r="BI265" i="2"/>
  <c r="BH265" i="2"/>
  <c r="BG265" i="2"/>
  <c r="BF265" i="2"/>
  <c r="X265" i="2"/>
  <c r="V265" i="2"/>
  <c r="T265" i="2"/>
  <c r="P265" i="2"/>
  <c r="BI263" i="2"/>
  <c r="BH263" i="2"/>
  <c r="BG263" i="2"/>
  <c r="BF263" i="2"/>
  <c r="X263" i="2"/>
  <c r="V263" i="2"/>
  <c r="T263" i="2"/>
  <c r="P263" i="2"/>
  <c r="BI261" i="2"/>
  <c r="BH261" i="2"/>
  <c r="BG261" i="2"/>
  <c r="BF261" i="2"/>
  <c r="X261" i="2"/>
  <c r="V261" i="2"/>
  <c r="T261" i="2"/>
  <c r="P261" i="2"/>
  <c r="BI259" i="2"/>
  <c r="BH259" i="2"/>
  <c r="BG259" i="2"/>
  <c r="BF259" i="2"/>
  <c r="X259" i="2"/>
  <c r="V259" i="2"/>
  <c r="T259" i="2"/>
  <c r="P259" i="2"/>
  <c r="BI257" i="2"/>
  <c r="BH257" i="2"/>
  <c r="BG257" i="2"/>
  <c r="BF257" i="2"/>
  <c r="X257" i="2"/>
  <c r="V257" i="2"/>
  <c r="T257" i="2"/>
  <c r="P257" i="2"/>
  <c r="BI255" i="2"/>
  <c r="BH255" i="2"/>
  <c r="BG255" i="2"/>
  <c r="BF255" i="2"/>
  <c r="X255" i="2"/>
  <c r="V255" i="2"/>
  <c r="T255" i="2"/>
  <c r="P255" i="2"/>
  <c r="BI253" i="2"/>
  <c r="BH253" i="2"/>
  <c r="BG253" i="2"/>
  <c r="BF253" i="2"/>
  <c r="X253" i="2"/>
  <c r="V253" i="2"/>
  <c r="T253" i="2"/>
  <c r="P253" i="2"/>
  <c r="BI252" i="2"/>
  <c r="BH252" i="2"/>
  <c r="BG252" i="2"/>
  <c r="BF252" i="2"/>
  <c r="X252" i="2"/>
  <c r="V252" i="2"/>
  <c r="T252" i="2"/>
  <c r="P252" i="2"/>
  <c r="BI250" i="2"/>
  <c r="BH250" i="2"/>
  <c r="BG250" i="2"/>
  <c r="BF250" i="2"/>
  <c r="X250" i="2"/>
  <c r="V250" i="2"/>
  <c r="T250" i="2"/>
  <c r="P250" i="2"/>
  <c r="BI248" i="2"/>
  <c r="BH248" i="2"/>
  <c r="BG248" i="2"/>
  <c r="BF248" i="2"/>
  <c r="X248" i="2"/>
  <c r="V248" i="2"/>
  <c r="T248" i="2"/>
  <c r="P248" i="2"/>
  <c r="BI244" i="2"/>
  <c r="BH244" i="2"/>
  <c r="BG244" i="2"/>
  <c r="BF244" i="2"/>
  <c r="X244" i="2"/>
  <c r="V244" i="2"/>
  <c r="T244" i="2"/>
  <c r="P244" i="2"/>
  <c r="BI241" i="2"/>
  <c r="BH241" i="2"/>
  <c r="BG241" i="2"/>
  <c r="BF241" i="2"/>
  <c r="X241" i="2"/>
  <c r="V241" i="2"/>
  <c r="T241" i="2"/>
  <c r="P241" i="2"/>
  <c r="BI239" i="2"/>
  <c r="BH239" i="2"/>
  <c r="BG239" i="2"/>
  <c r="BF239" i="2"/>
  <c r="X239" i="2"/>
  <c r="V239" i="2"/>
  <c r="T239" i="2"/>
  <c r="P239" i="2"/>
  <c r="BI237" i="2"/>
  <c r="BH237" i="2"/>
  <c r="BG237" i="2"/>
  <c r="BF237" i="2"/>
  <c r="X237" i="2"/>
  <c r="V237" i="2"/>
  <c r="T237" i="2"/>
  <c r="P237" i="2"/>
  <c r="BI234" i="2"/>
  <c r="BH234" i="2"/>
  <c r="BG234" i="2"/>
  <c r="BF234" i="2"/>
  <c r="X234" i="2"/>
  <c r="V234" i="2"/>
  <c r="T234" i="2"/>
  <c r="P234" i="2"/>
  <c r="BI233" i="2"/>
  <c r="BH233" i="2"/>
  <c r="BG233" i="2"/>
  <c r="BF233" i="2"/>
  <c r="X233" i="2"/>
  <c r="V233" i="2"/>
  <c r="T233" i="2"/>
  <c r="P233" i="2"/>
  <c r="BI231" i="2"/>
  <c r="BH231" i="2"/>
  <c r="BG231" i="2"/>
  <c r="BF231" i="2"/>
  <c r="X231" i="2"/>
  <c r="V231" i="2"/>
  <c r="T231" i="2"/>
  <c r="P231" i="2"/>
  <c r="BI228" i="2"/>
  <c r="BH228" i="2"/>
  <c r="BG228" i="2"/>
  <c r="BF228" i="2"/>
  <c r="X228" i="2"/>
  <c r="V228" i="2"/>
  <c r="T228" i="2"/>
  <c r="P228" i="2"/>
  <c r="BI225" i="2"/>
  <c r="BH225" i="2"/>
  <c r="BG225" i="2"/>
  <c r="BF225" i="2"/>
  <c r="X225" i="2"/>
  <c r="V225" i="2"/>
  <c r="T225" i="2"/>
  <c r="P225" i="2"/>
  <c r="BI222" i="2"/>
  <c r="BH222" i="2"/>
  <c r="BG222" i="2"/>
  <c r="BF222" i="2"/>
  <c r="X222" i="2"/>
  <c r="V222" i="2"/>
  <c r="T222" i="2"/>
  <c r="P222" i="2"/>
  <c r="BI219" i="2"/>
  <c r="BH219" i="2"/>
  <c r="BG219" i="2"/>
  <c r="BF219" i="2"/>
  <c r="X219" i="2"/>
  <c r="V219" i="2"/>
  <c r="T219" i="2"/>
  <c r="P219" i="2"/>
  <c r="BI217" i="2"/>
  <c r="BH217" i="2"/>
  <c r="BG217" i="2"/>
  <c r="BF217" i="2"/>
  <c r="X217" i="2"/>
  <c r="V217" i="2"/>
  <c r="T217" i="2"/>
  <c r="P217" i="2"/>
  <c r="BI215" i="2"/>
  <c r="BH215" i="2"/>
  <c r="BG215" i="2"/>
  <c r="BF215" i="2"/>
  <c r="X215" i="2"/>
  <c r="V215" i="2"/>
  <c r="T215" i="2"/>
  <c r="P215" i="2"/>
  <c r="BI211" i="2"/>
  <c r="BH211" i="2"/>
  <c r="BG211" i="2"/>
  <c r="BF211" i="2"/>
  <c r="X211" i="2"/>
  <c r="V211" i="2"/>
  <c r="T211" i="2"/>
  <c r="P211" i="2"/>
  <c r="BI210" i="2"/>
  <c r="BH210" i="2"/>
  <c r="BG210" i="2"/>
  <c r="BF210" i="2"/>
  <c r="X210" i="2"/>
  <c r="V210" i="2"/>
  <c r="T210" i="2"/>
  <c r="P210" i="2"/>
  <c r="BI208" i="2"/>
  <c r="BH208" i="2"/>
  <c r="BG208" i="2"/>
  <c r="BF208" i="2"/>
  <c r="X208" i="2"/>
  <c r="V208" i="2"/>
  <c r="T208" i="2"/>
  <c r="P208" i="2"/>
  <c r="BI206" i="2"/>
  <c r="BH206" i="2"/>
  <c r="BG206" i="2"/>
  <c r="BF206" i="2"/>
  <c r="X206" i="2"/>
  <c r="V206" i="2"/>
  <c r="T206" i="2"/>
  <c r="P206" i="2"/>
  <c r="BI204" i="2"/>
  <c r="BH204" i="2"/>
  <c r="BG204" i="2"/>
  <c r="BF204" i="2"/>
  <c r="X204" i="2"/>
  <c r="V204" i="2"/>
  <c r="T204" i="2"/>
  <c r="P204" i="2"/>
  <c r="BI202" i="2"/>
  <c r="BH202" i="2"/>
  <c r="BG202" i="2"/>
  <c r="BF202" i="2"/>
  <c r="X202" i="2"/>
  <c r="V202" i="2"/>
  <c r="T202" i="2"/>
  <c r="P202" i="2"/>
  <c r="BI200" i="2"/>
  <c r="BH200" i="2"/>
  <c r="BG200" i="2"/>
  <c r="BF200" i="2"/>
  <c r="X200" i="2"/>
  <c r="V200" i="2"/>
  <c r="T200" i="2"/>
  <c r="P200" i="2"/>
  <c r="BI198" i="2"/>
  <c r="BH198" i="2"/>
  <c r="BG198" i="2"/>
  <c r="BF198" i="2"/>
  <c r="X198" i="2"/>
  <c r="V198" i="2"/>
  <c r="T198" i="2"/>
  <c r="P198" i="2"/>
  <c r="BI197" i="2"/>
  <c r="BH197" i="2"/>
  <c r="BG197" i="2"/>
  <c r="BF197" i="2"/>
  <c r="X197" i="2"/>
  <c r="V197" i="2"/>
  <c r="T197" i="2"/>
  <c r="P197" i="2"/>
  <c r="BI195" i="2"/>
  <c r="BH195" i="2"/>
  <c r="BG195" i="2"/>
  <c r="BF195" i="2"/>
  <c r="X195" i="2"/>
  <c r="V195" i="2"/>
  <c r="T195" i="2"/>
  <c r="P195" i="2"/>
  <c r="BI193" i="2"/>
  <c r="BH193" i="2"/>
  <c r="BG193" i="2"/>
  <c r="BF193" i="2"/>
  <c r="X193" i="2"/>
  <c r="V193" i="2"/>
  <c r="T193" i="2"/>
  <c r="P193" i="2"/>
  <c r="BI191" i="2"/>
  <c r="BH191" i="2"/>
  <c r="BG191" i="2"/>
  <c r="BF191" i="2"/>
  <c r="X191" i="2"/>
  <c r="V191" i="2"/>
  <c r="T191" i="2"/>
  <c r="P191" i="2"/>
  <c r="BI189" i="2"/>
  <c r="BH189" i="2"/>
  <c r="BG189" i="2"/>
  <c r="BF189" i="2"/>
  <c r="X189" i="2"/>
  <c r="V189" i="2"/>
  <c r="T189" i="2"/>
  <c r="P189" i="2"/>
  <c r="BI187" i="2"/>
  <c r="BH187" i="2"/>
  <c r="BG187" i="2"/>
  <c r="BF187" i="2"/>
  <c r="X187" i="2"/>
  <c r="V187" i="2"/>
  <c r="T187" i="2"/>
  <c r="P187" i="2"/>
  <c r="BI184" i="2"/>
  <c r="BH184" i="2"/>
  <c r="BG184" i="2"/>
  <c r="BF184" i="2"/>
  <c r="X184" i="2"/>
  <c r="V184" i="2"/>
  <c r="T184" i="2"/>
  <c r="P184" i="2"/>
  <c r="BI182" i="2"/>
  <c r="BH182" i="2"/>
  <c r="BG182" i="2"/>
  <c r="BF182" i="2"/>
  <c r="X182" i="2"/>
  <c r="V182" i="2"/>
  <c r="T182" i="2"/>
  <c r="P182" i="2"/>
  <c r="BI181" i="2"/>
  <c r="BH181" i="2"/>
  <c r="BG181" i="2"/>
  <c r="BF181" i="2"/>
  <c r="X181" i="2"/>
  <c r="V181" i="2"/>
  <c r="T181" i="2"/>
  <c r="P181" i="2"/>
  <c r="BI180" i="2"/>
  <c r="BH180" i="2"/>
  <c r="BG180" i="2"/>
  <c r="BF180" i="2"/>
  <c r="X180" i="2"/>
  <c r="V180" i="2"/>
  <c r="T180" i="2"/>
  <c r="P180" i="2"/>
  <c r="BI178" i="2"/>
  <c r="BH178" i="2"/>
  <c r="BG178" i="2"/>
  <c r="BF178" i="2"/>
  <c r="X178" i="2"/>
  <c r="V178" i="2"/>
  <c r="T178" i="2"/>
  <c r="P178" i="2"/>
  <c r="BI176" i="2"/>
  <c r="BH176" i="2"/>
  <c r="BG176" i="2"/>
  <c r="BF176" i="2"/>
  <c r="X176" i="2"/>
  <c r="V176" i="2"/>
  <c r="T176" i="2"/>
  <c r="P176" i="2"/>
  <c r="BI174" i="2"/>
  <c r="BH174" i="2"/>
  <c r="BG174" i="2"/>
  <c r="BF174" i="2"/>
  <c r="X174" i="2"/>
  <c r="V174" i="2"/>
  <c r="T174" i="2"/>
  <c r="P174" i="2"/>
  <c r="BI172" i="2"/>
  <c r="BH172" i="2"/>
  <c r="BG172" i="2"/>
  <c r="BF172" i="2"/>
  <c r="X172" i="2"/>
  <c r="V172" i="2"/>
  <c r="T172" i="2"/>
  <c r="P172" i="2"/>
  <c r="BI170" i="2"/>
  <c r="BH170" i="2"/>
  <c r="BG170" i="2"/>
  <c r="BF170" i="2"/>
  <c r="X170" i="2"/>
  <c r="V170" i="2"/>
  <c r="T170" i="2"/>
  <c r="P170" i="2"/>
  <c r="BI167" i="2"/>
  <c r="BH167" i="2"/>
  <c r="BG167" i="2"/>
  <c r="BF167" i="2"/>
  <c r="X167" i="2"/>
  <c r="V167" i="2"/>
  <c r="T167" i="2"/>
  <c r="P167" i="2"/>
  <c r="BI165" i="2"/>
  <c r="BH165" i="2"/>
  <c r="BG165" i="2"/>
  <c r="BF165" i="2"/>
  <c r="X165" i="2"/>
  <c r="V165" i="2"/>
  <c r="T165" i="2"/>
  <c r="P165" i="2"/>
  <c r="BI164" i="2"/>
  <c r="BH164" i="2"/>
  <c r="BG164" i="2"/>
  <c r="BF164" i="2"/>
  <c r="X164" i="2"/>
  <c r="V164" i="2"/>
  <c r="T164" i="2"/>
  <c r="P164" i="2"/>
  <c r="BI163" i="2"/>
  <c r="BH163" i="2"/>
  <c r="BG163" i="2"/>
  <c r="BF163" i="2"/>
  <c r="X163" i="2"/>
  <c r="V163" i="2"/>
  <c r="T163" i="2"/>
  <c r="P163" i="2"/>
  <c r="BI161" i="2"/>
  <c r="BH161" i="2"/>
  <c r="BG161" i="2"/>
  <c r="BF161" i="2"/>
  <c r="X161" i="2"/>
  <c r="V161" i="2"/>
  <c r="T161" i="2"/>
  <c r="P161" i="2"/>
  <c r="BI159" i="2"/>
  <c r="BH159" i="2"/>
  <c r="BG159" i="2"/>
  <c r="BF159" i="2"/>
  <c r="X159" i="2"/>
  <c r="V159" i="2"/>
  <c r="T159" i="2"/>
  <c r="P159" i="2"/>
  <c r="BI157" i="2"/>
  <c r="BH157" i="2"/>
  <c r="BG157" i="2"/>
  <c r="BF157" i="2"/>
  <c r="X157" i="2"/>
  <c r="V157" i="2"/>
  <c r="T157" i="2"/>
  <c r="P157" i="2"/>
  <c r="BI155" i="2"/>
  <c r="BH155" i="2"/>
  <c r="BG155" i="2"/>
  <c r="BF155" i="2"/>
  <c r="X155" i="2"/>
  <c r="V155" i="2"/>
  <c r="T155" i="2"/>
  <c r="P155" i="2"/>
  <c r="BI153" i="2"/>
  <c r="BH153" i="2"/>
  <c r="BG153" i="2"/>
  <c r="BF153" i="2"/>
  <c r="X153" i="2"/>
  <c r="V153" i="2"/>
  <c r="T153" i="2"/>
  <c r="P153" i="2"/>
  <c r="BI151" i="2"/>
  <c r="BH151" i="2"/>
  <c r="BG151" i="2"/>
  <c r="BF151" i="2"/>
  <c r="X151" i="2"/>
  <c r="V151" i="2"/>
  <c r="T151" i="2"/>
  <c r="P151" i="2"/>
  <c r="BI148" i="2"/>
  <c r="BH148" i="2"/>
  <c r="BG148" i="2"/>
  <c r="BF148" i="2"/>
  <c r="X148" i="2"/>
  <c r="V148" i="2"/>
  <c r="T148" i="2"/>
  <c r="P148" i="2"/>
  <c r="BI146" i="2"/>
  <c r="BH146" i="2"/>
  <c r="BG146" i="2"/>
  <c r="BF146" i="2"/>
  <c r="X146" i="2"/>
  <c r="V146" i="2"/>
  <c r="T146" i="2"/>
  <c r="P146" i="2"/>
  <c r="BI145" i="2"/>
  <c r="BH145" i="2"/>
  <c r="BG145" i="2"/>
  <c r="BF145" i="2"/>
  <c r="X145" i="2"/>
  <c r="V145" i="2"/>
  <c r="T145" i="2"/>
  <c r="P145" i="2"/>
  <c r="BI143" i="2"/>
  <c r="BH143" i="2"/>
  <c r="BG143" i="2"/>
  <c r="BF143" i="2"/>
  <c r="X143" i="2"/>
  <c r="V143" i="2"/>
  <c r="T143" i="2"/>
  <c r="P143" i="2"/>
  <c r="BI141" i="2"/>
  <c r="BH141" i="2"/>
  <c r="BG141" i="2"/>
  <c r="BF141" i="2"/>
  <c r="X141" i="2"/>
  <c r="V141" i="2"/>
  <c r="T141" i="2"/>
  <c r="P141" i="2"/>
  <c r="BI139" i="2"/>
  <c r="BH139" i="2"/>
  <c r="BG139" i="2"/>
  <c r="BF139" i="2"/>
  <c r="X139" i="2"/>
  <c r="V139" i="2"/>
  <c r="T139" i="2"/>
  <c r="P139" i="2"/>
  <c r="BI137" i="2"/>
  <c r="BH137" i="2"/>
  <c r="BG137" i="2"/>
  <c r="BF137" i="2"/>
  <c r="X137" i="2"/>
  <c r="V137" i="2"/>
  <c r="T137" i="2"/>
  <c r="P137" i="2"/>
  <c r="BI135" i="2"/>
  <c r="BH135" i="2"/>
  <c r="BG135" i="2"/>
  <c r="BF135" i="2"/>
  <c r="X135" i="2"/>
  <c r="V135" i="2"/>
  <c r="T135" i="2"/>
  <c r="P135" i="2"/>
  <c r="BI132" i="2"/>
  <c r="BH132" i="2"/>
  <c r="BG132" i="2"/>
  <c r="BF132" i="2"/>
  <c r="X132" i="2"/>
  <c r="V132" i="2"/>
  <c r="T132" i="2"/>
  <c r="P132" i="2"/>
  <c r="BI130" i="2"/>
  <c r="BH130" i="2"/>
  <c r="BG130" i="2"/>
  <c r="BF130" i="2"/>
  <c r="X130" i="2"/>
  <c r="V130" i="2"/>
  <c r="T130" i="2"/>
  <c r="P130" i="2"/>
  <c r="BI128" i="2"/>
  <c r="BH128" i="2"/>
  <c r="BG128" i="2"/>
  <c r="BF128" i="2"/>
  <c r="X128" i="2"/>
  <c r="V128" i="2"/>
  <c r="T128" i="2"/>
  <c r="P128" i="2"/>
  <c r="BI126" i="2"/>
  <c r="BH126" i="2"/>
  <c r="BG126" i="2"/>
  <c r="BF126" i="2"/>
  <c r="X126" i="2"/>
  <c r="V126" i="2"/>
  <c r="T126" i="2"/>
  <c r="P126" i="2"/>
  <c r="BI124" i="2"/>
  <c r="BH124" i="2"/>
  <c r="BG124" i="2"/>
  <c r="BF124" i="2"/>
  <c r="X124" i="2"/>
  <c r="V124" i="2"/>
  <c r="T124" i="2"/>
  <c r="P124" i="2"/>
  <c r="BI122" i="2"/>
  <c r="BH122" i="2"/>
  <c r="BG122" i="2"/>
  <c r="BF122" i="2"/>
  <c r="X122" i="2"/>
  <c r="V122" i="2"/>
  <c r="T122" i="2"/>
  <c r="P122" i="2"/>
  <c r="BI120" i="2"/>
  <c r="BH120" i="2"/>
  <c r="BG120" i="2"/>
  <c r="BF120" i="2"/>
  <c r="X120" i="2"/>
  <c r="V120" i="2"/>
  <c r="T120" i="2"/>
  <c r="P120" i="2"/>
  <c r="BI119" i="2"/>
  <c r="BH119" i="2"/>
  <c r="BG119" i="2"/>
  <c r="BF119" i="2"/>
  <c r="X119" i="2"/>
  <c r="V119" i="2"/>
  <c r="T119" i="2"/>
  <c r="P119" i="2"/>
  <c r="BI117" i="2"/>
  <c r="BH117" i="2"/>
  <c r="BG117" i="2"/>
  <c r="BF117" i="2"/>
  <c r="X117" i="2"/>
  <c r="V117" i="2"/>
  <c r="T117" i="2"/>
  <c r="P117" i="2"/>
  <c r="BI115" i="2"/>
  <c r="BH115" i="2"/>
  <c r="BG115" i="2"/>
  <c r="BF115" i="2"/>
  <c r="X115" i="2"/>
  <c r="V115" i="2"/>
  <c r="T115" i="2"/>
  <c r="P115" i="2"/>
  <c r="F105" i="2"/>
  <c r="E103" i="2"/>
  <c r="F54" i="2"/>
  <c r="E52" i="2"/>
  <c r="J24" i="2"/>
  <c r="E24" i="2"/>
  <c r="J108" i="2"/>
  <c r="J23" i="2"/>
  <c r="J21" i="2"/>
  <c r="E21" i="2"/>
  <c r="J107" i="2"/>
  <c r="J20" i="2"/>
  <c r="J18" i="2"/>
  <c r="E18" i="2"/>
  <c r="F108" i="2"/>
  <c r="J17" i="2"/>
  <c r="J15" i="2"/>
  <c r="E15" i="2"/>
  <c r="F107" i="2"/>
  <c r="J14" i="2"/>
  <c r="J12" i="2"/>
  <c r="J54" i="2" s="1"/>
  <c r="E7" i="2"/>
  <c r="E101" i="2" s="1"/>
  <c r="L50" i="1"/>
  <c r="AM50" i="1"/>
  <c r="AM49" i="1"/>
  <c r="L49" i="1"/>
  <c r="AM47" i="1"/>
  <c r="L47" i="1"/>
  <c r="L45" i="1"/>
  <c r="L44" i="1"/>
  <c r="Q234" i="2"/>
  <c r="R176" i="2"/>
  <c r="R384" i="2"/>
  <c r="R343" i="2"/>
  <c r="R321" i="2"/>
  <c r="Q294" i="2"/>
  <c r="R263" i="2"/>
  <c r="R237" i="2"/>
  <c r="R195" i="2"/>
  <c r="R153" i="2"/>
  <c r="R115" i="2"/>
  <c r="Q388" i="2"/>
  <c r="Q341" i="2"/>
  <c r="R317" i="2"/>
  <c r="Q278" i="2"/>
  <c r="Q267" i="2"/>
  <c r="R191" i="2"/>
  <c r="R139" i="2"/>
  <c r="Q377" i="2"/>
  <c r="R334" i="2"/>
  <c r="R299" i="2"/>
  <c r="R261" i="2"/>
  <c r="Q198" i="2"/>
  <c r="R157" i="2"/>
  <c r="R120" i="2"/>
  <c r="R388" i="2"/>
  <c r="Q374" i="2"/>
  <c r="Q365" i="2"/>
  <c r="Q344" i="2"/>
  <c r="R330" i="2"/>
  <c r="Q297" i="2"/>
  <c r="R276" i="2"/>
  <c r="Q187" i="2"/>
  <c r="BK261" i="2"/>
  <c r="K117" i="2"/>
  <c r="BE117" i="2"/>
  <c r="Q184" i="3"/>
  <c r="Q204" i="3"/>
  <c r="Q188" i="3"/>
  <c r="R139" i="3"/>
  <c r="Q214" i="3"/>
  <c r="R183" i="3"/>
  <c r="Q157" i="3"/>
  <c r="Q192" i="3"/>
  <c r="BK219" i="3"/>
  <c r="K195" i="3"/>
  <c r="BE195" i="3" s="1"/>
  <c r="BK184" i="3"/>
  <c r="K154" i="3"/>
  <c r="BE154" i="3"/>
  <c r="Q192" i="4"/>
  <c r="Q107" i="4"/>
  <c r="Q125" i="4"/>
  <c r="Q138" i="4"/>
  <c r="Q139" i="4"/>
  <c r="R190" i="4"/>
  <c r="Q123" i="4"/>
  <c r="R197" i="4"/>
  <c r="Q133" i="4"/>
  <c r="R118" i="4"/>
  <c r="BK198" i="4"/>
  <c r="BK157" i="4"/>
  <c r="K152" i="4"/>
  <c r="BE152" i="4" s="1"/>
  <c r="K163" i="4"/>
  <c r="BE163" i="4"/>
  <c r="K156" i="4"/>
  <c r="BE156" i="4"/>
  <c r="K126" i="4"/>
  <c r="BE126" i="4"/>
  <c r="R215" i="2"/>
  <c r="R124" i="2"/>
  <c r="K408" i="2"/>
  <c r="BE408" i="2"/>
  <c r="K120" i="2"/>
  <c r="BE120" i="2"/>
  <c r="BK174" i="2"/>
  <c r="K143" i="2"/>
  <c r="BE143" i="2" s="1"/>
  <c r="Q169" i="3"/>
  <c r="R167" i="3"/>
  <c r="Q129" i="3"/>
  <c r="Q115" i="3"/>
  <c r="R208" i="3"/>
  <c r="Q139" i="3"/>
  <c r="Q112" i="3"/>
  <c r="R216" i="3"/>
  <c r="R184" i="3"/>
  <c r="Q226" i="3"/>
  <c r="Q206" i="3"/>
  <c r="Q224" i="3"/>
  <c r="R127" i="3"/>
  <c r="BK141" i="3"/>
  <c r="BK202" i="3"/>
  <c r="BK155" i="3"/>
  <c r="K216" i="3"/>
  <c r="BE216" i="3"/>
  <c r="K192" i="3"/>
  <c r="BE192" i="3" s="1"/>
  <c r="BK135" i="3"/>
  <c r="BK152" i="3"/>
  <c r="K107" i="3"/>
  <c r="BE107" i="3" s="1"/>
  <c r="K118" i="3"/>
  <c r="BE118" i="3"/>
  <c r="Q200" i="4"/>
  <c r="Q142" i="4"/>
  <c r="Q113" i="4"/>
  <c r="R178" i="4"/>
  <c r="Q179" i="4"/>
  <c r="Q188" i="4"/>
  <c r="R133" i="4"/>
  <c r="R123" i="4"/>
  <c r="Q128" i="4"/>
  <c r="R171" i="4"/>
  <c r="Q167" i="4"/>
  <c r="Q161" i="4"/>
  <c r="R179" i="4"/>
  <c r="R106" i="4"/>
  <c r="Q106" i="4"/>
  <c r="K190" i="4"/>
  <c r="BE190" i="4"/>
  <c r="K196" i="4"/>
  <c r="BE196" i="4"/>
  <c r="K106" i="4"/>
  <c r="BE106" i="4"/>
  <c r="BK104" i="4"/>
  <c r="BK107" i="4"/>
  <c r="BK145" i="4"/>
  <c r="K111" i="4"/>
  <c r="BE111" i="4" s="1"/>
  <c r="R406" i="2"/>
  <c r="Q191" i="2"/>
  <c r="R128" i="2"/>
  <c r="R370" i="2"/>
  <c r="Q328" i="2"/>
  <c r="R300" i="2"/>
  <c r="R278" i="2"/>
  <c r="R244" i="2"/>
  <c r="R206" i="2"/>
  <c r="Q170" i="2"/>
  <c r="Q128" i="2"/>
  <c r="Q400" i="2"/>
  <c r="R377" i="2"/>
  <c r="Q343" i="2"/>
  <c r="R322" i="2"/>
  <c r="Q303" i="2"/>
  <c r="Q270" i="2"/>
  <c r="R252" i="2"/>
  <c r="BK193" i="2"/>
  <c r="R151" i="2"/>
  <c r="AU54" i="1"/>
  <c r="Q287" i="2"/>
  <c r="R250" i="2"/>
  <c r="Q206" i="2"/>
  <c r="R178" i="2"/>
  <c r="R143" i="2"/>
  <c r="R130" i="2"/>
  <c r="R398" i="2"/>
  <c r="Q394" i="2"/>
  <c r="R378" i="2"/>
  <c r="R367" i="2"/>
  <c r="R347" i="2"/>
  <c r="Q321" i="2"/>
  <c r="Q257" i="2"/>
  <c r="R239" i="2"/>
  <c r="R217" i="2"/>
  <c r="R167" i="2"/>
  <c r="Q146" i="2"/>
  <c r="BK400" i="2"/>
  <c r="BK388" i="2"/>
  <c r="K375" i="2"/>
  <c r="BE375" i="2"/>
  <c r="BK272" i="2"/>
  <c r="K250" i="2"/>
  <c r="BE250" i="2"/>
  <c r="K231" i="2"/>
  <c r="BE231" i="2"/>
  <c r="BK180" i="2"/>
  <c r="K159" i="2"/>
  <c r="BE159" i="2"/>
  <c r="K392" i="2"/>
  <c r="BE392" i="2" s="1"/>
  <c r="K372" i="2"/>
  <c r="BE372" i="2"/>
  <c r="BK347" i="2"/>
  <c r="BK317" i="2"/>
  <c r="K178" i="2"/>
  <c r="BE178" i="2"/>
  <c r="BK155" i="2"/>
  <c r="K387" i="2"/>
  <c r="BE387" i="2"/>
  <c r="BK378" i="2"/>
  <c r="K359" i="2"/>
  <c r="BE359" i="2" s="1"/>
  <c r="K253" i="2"/>
  <c r="BE253" i="2"/>
  <c r="K165" i="2"/>
  <c r="BE165" i="2" s="1"/>
  <c r="BK259" i="2"/>
  <c r="K132" i="2"/>
  <c r="BE132" i="2"/>
  <c r="K368" i="2"/>
  <c r="BE368" i="2"/>
  <c r="BK337" i="2"/>
  <c r="BK311" i="2"/>
  <c r="K345" i="2"/>
  <c r="BE345" i="2"/>
  <c r="BK284" i="2"/>
  <c r="K200" i="2"/>
  <c r="BE200" i="2" s="1"/>
  <c r="K139" i="2"/>
  <c r="BE139" i="2"/>
  <c r="BK330" i="2"/>
  <c r="BK208" i="2"/>
  <c r="K313" i="2"/>
  <c r="BE313" i="2"/>
  <c r="BK153" i="2"/>
  <c r="BK289" i="2"/>
  <c r="BK234" i="2"/>
  <c r="K148" i="2"/>
  <c r="BE148" i="2"/>
  <c r="BK285" i="2"/>
  <c r="K255" i="2"/>
  <c r="BE255" i="2"/>
  <c r="K145" i="2"/>
  <c r="BE145" i="2" s="1"/>
  <c r="R149" i="3"/>
  <c r="R145" i="3"/>
  <c r="R198" i="3"/>
  <c r="R133" i="3"/>
  <c r="R118" i="3"/>
  <c r="Q198" i="3"/>
  <c r="Q141" i="3"/>
  <c r="R206" i="3"/>
  <c r="R141" i="3"/>
  <c r="Q208" i="3"/>
  <c r="Q143" i="3"/>
  <c r="Q190" i="3"/>
  <c r="K227" i="3"/>
  <c r="BE227" i="3"/>
  <c r="K197" i="3"/>
  <c r="BE197" i="3" s="1"/>
  <c r="BK222" i="3"/>
  <c r="BK172" i="3"/>
  <c r="K186" i="3"/>
  <c r="BE186" i="3" s="1"/>
  <c r="K190" i="3"/>
  <c r="BE190" i="3"/>
  <c r="K169" i="3"/>
  <c r="BE169" i="3" s="1"/>
  <c r="K123" i="3"/>
  <c r="BE123" i="3"/>
  <c r="K133" i="3"/>
  <c r="BE133" i="3" s="1"/>
  <c r="R182" i="4"/>
  <c r="R138" i="4"/>
  <c r="R188" i="4"/>
  <c r="Q132" i="4"/>
  <c r="R169" i="4"/>
  <c r="R126" i="4"/>
  <c r="Q189" i="4"/>
  <c r="R149" i="4"/>
  <c r="R158" i="4"/>
  <c r="Q120" i="4"/>
  <c r="R151" i="4"/>
  <c r="R163" i="4"/>
  <c r="R125" i="4"/>
  <c r="K192" i="4"/>
  <c r="BE192" i="4"/>
  <c r="BK174" i="4"/>
  <c r="BK180" i="4"/>
  <c r="K178" i="4"/>
  <c r="BE178" i="4"/>
  <c r="K120" i="4"/>
  <c r="BE120" i="4"/>
  <c r="K151" i="4"/>
  <c r="BE151" i="4"/>
  <c r="K164" i="4"/>
  <c r="BE164" i="4"/>
  <c r="BK119" i="4"/>
  <c r="Q120" i="2"/>
  <c r="R211" i="2"/>
  <c r="Q330" i="2"/>
  <c r="Q282" i="2"/>
  <c r="Q225" i="2"/>
  <c r="R145" i="2"/>
  <c r="BK370" i="2"/>
  <c r="Q309" i="2"/>
  <c r="Q219" i="2"/>
  <c r="Q148" i="2"/>
  <c r="R132" i="2"/>
  <c r="R122" i="2"/>
  <c r="R403" i="2"/>
  <c r="Q403" i="2"/>
  <c r="R387" i="2"/>
  <c r="Q375" i="2"/>
  <c r="R356" i="2"/>
  <c r="R341" i="2"/>
  <c r="Q313" i="2"/>
  <c r="R253" i="2"/>
  <c r="R231" i="2"/>
  <c r="R200" i="2"/>
  <c r="Q174" i="2"/>
  <c r="Q153" i="2"/>
  <c r="BK411" i="2"/>
  <c r="BK382" i="2"/>
  <c r="BK365" i="2"/>
  <c r="BK268" i="2"/>
  <c r="K195" i="2"/>
  <c r="BE195" i="2" s="1"/>
  <c r="K151" i="2"/>
  <c r="BE151" i="2"/>
  <c r="K362" i="2"/>
  <c r="BE362" i="2" s="1"/>
  <c r="K343" i="2"/>
  <c r="BE343" i="2"/>
  <c r="K187" i="2"/>
  <c r="BE187" i="2" s="1"/>
  <c r="BK394" i="2"/>
  <c r="K386" i="2"/>
  <c r="BE386" i="2"/>
  <c r="K374" i="2"/>
  <c r="BE374" i="2"/>
  <c r="BK263" i="2"/>
  <c r="BK128" i="2"/>
  <c r="BK124" i="2"/>
  <c r="BK353" i="2"/>
  <c r="K233" i="2"/>
  <c r="BE233" i="2"/>
  <c r="K303" i="2"/>
  <c r="BE303" i="2"/>
  <c r="R148" i="3"/>
  <c r="Q107" i="3"/>
  <c r="Q227" i="3"/>
  <c r="Q147" i="3"/>
  <c r="R112" i="3"/>
  <c r="BK226" i="3"/>
  <c r="Q408" i="2"/>
  <c r="R155" i="2"/>
  <c r="Q368" i="2"/>
  <c r="Q362" i="2"/>
  <c r="Q332" i="2"/>
  <c r="R297" i="2"/>
  <c r="R270" i="2"/>
  <c r="R257" i="2"/>
  <c r="Q210" i="2"/>
  <c r="R181" i="2"/>
  <c r="R164" i="2"/>
  <c r="Q122" i="2"/>
  <c r="Q390" i="2"/>
  <c r="Q345" i="2"/>
  <c r="Q315" i="2"/>
  <c r="Q299" i="2"/>
  <c r="Q271" i="2"/>
  <c r="Q231" i="2"/>
  <c r="Q161" i="2"/>
  <c r="R117" i="2"/>
  <c r="R365" i="2"/>
  <c r="R313" i="2"/>
  <c r="Q265" i="2"/>
  <c r="Q211" i="2"/>
  <c r="R182" i="2"/>
  <c r="Q141" i="2"/>
  <c r="Q126" i="2"/>
  <c r="F36" i="2"/>
  <c r="R348" i="2"/>
  <c r="R332" i="2"/>
  <c r="R307" i="2"/>
  <c r="Q292" i="2"/>
  <c r="R280" i="2"/>
  <c r="R225" i="2"/>
  <c r="R198" i="2"/>
  <c r="Q165" i="2"/>
  <c r="R119" i="2"/>
  <c r="BK410" i="2"/>
  <c r="K295" i="2"/>
  <c r="BE295" i="2"/>
  <c r="K265" i="2"/>
  <c r="BE265" i="2"/>
  <c r="BK239" i="2"/>
  <c r="K215" i="2"/>
  <c r="BE215" i="2" s="1"/>
  <c r="BK206" i="2"/>
  <c r="K189" i="2"/>
  <c r="BE189" i="2"/>
  <c r="BK384" i="2"/>
  <c r="BK350" i="2"/>
  <c r="BK334" i="2"/>
  <c r="BK282" i="2"/>
  <c r="BK237" i="2"/>
  <c r="BK161" i="2"/>
  <c r="BK380" i="2"/>
  <c r="BK294" i="2"/>
  <c r="BK204" i="2"/>
  <c r="BK390" i="2"/>
  <c r="K292" i="2"/>
  <c r="BE292" i="2"/>
  <c r="BK170" i="2"/>
  <c r="BK356" i="2"/>
  <c r="BK323" i="2"/>
  <c r="BK305" i="2"/>
  <c r="K278" i="2"/>
  <c r="BE278" i="2"/>
  <c r="K176" i="2"/>
  <c r="BE176" i="2"/>
  <c r="K341" i="2"/>
  <c r="BE341" i="2"/>
  <c r="K193" i="2"/>
  <c r="BE193" i="2"/>
  <c r="BK122" i="2"/>
  <c r="K197" i="2"/>
  <c r="BE197" i="2" s="1"/>
  <c r="BK315" i="2"/>
  <c r="K252" i="2"/>
  <c r="BE252" i="2"/>
  <c r="K225" i="2"/>
  <c r="BE225" i="2"/>
  <c r="K290" i="2"/>
  <c r="BE290" i="2"/>
  <c r="K210" i="2"/>
  <c r="BE210" i="2"/>
  <c r="R181" i="3"/>
  <c r="Q186" i="3"/>
  <c r="Q103" i="3"/>
  <c r="R178" i="3"/>
  <c r="Q127" i="3"/>
  <c r="R152" i="3"/>
  <c r="R115" i="3"/>
  <c r="R197" i="3"/>
  <c r="R124" i="3"/>
  <c r="Q135" i="3"/>
  <c r="Q166" i="3"/>
  <c r="K226" i="3"/>
  <c r="Q162" i="3"/>
  <c r="R164" i="3"/>
  <c r="BK224" i="3"/>
  <c r="BK129" i="3"/>
  <c r="K208" i="3"/>
  <c r="BE208" i="3"/>
  <c r="BK105" i="3"/>
  <c r="BK148" i="3"/>
  <c r="K115" i="3"/>
  <c r="BE115" i="3"/>
  <c r="BK188" i="3"/>
  <c r="Q196" i="4"/>
  <c r="R135" i="4"/>
  <c r="Q180" i="4"/>
  <c r="Q118" i="4"/>
  <c r="R109" i="4"/>
  <c r="R166" i="4"/>
  <c r="Q169" i="4"/>
  <c r="Q104" i="4"/>
  <c r="Q152" i="4"/>
  <c r="R119" i="4"/>
  <c r="R111" i="4"/>
  <c r="R194" i="4"/>
  <c r="Q119" i="4"/>
  <c r="K202" i="4"/>
  <c r="BE202" i="4"/>
  <c r="BK184" i="4"/>
  <c r="BK189" i="4"/>
  <c r="K173" i="4"/>
  <c r="BE173" i="4"/>
  <c r="K132" i="4"/>
  <c r="BE132" i="4"/>
  <c r="K167" i="4"/>
  <c r="BE167" i="4"/>
  <c r="BK144" i="4"/>
  <c r="K139" i="4"/>
  <c r="BE139" i="4" s="1"/>
  <c r="BK114" i="4"/>
  <c r="Q250" i="2"/>
  <c r="R165" i="2"/>
  <c r="Q115" i="2"/>
  <c r="Q372" i="2"/>
  <c r="Q347" i="2"/>
  <c r="R303" i="2"/>
  <c r="R292" i="2"/>
  <c r="Q268" i="2"/>
  <c r="Q217" i="2"/>
  <c r="R193" i="2"/>
  <c r="R163" i="2"/>
  <c r="K36" i="2"/>
  <c r="Q300" i="2"/>
  <c r="R285" i="2"/>
  <c r="Q222" i="2"/>
  <c r="Q182" i="2"/>
  <c r="Q155" i="2"/>
  <c r="F39" i="2"/>
  <c r="K163" i="2"/>
  <c r="BE163" i="2"/>
  <c r="BK271" i="2"/>
  <c r="K164" i="2"/>
  <c r="BE164" i="2" s="1"/>
  <c r="Q202" i="3"/>
  <c r="R202" i="3"/>
  <c r="R157" i="3"/>
  <c r="Q123" i="3"/>
  <c r="R192" i="3"/>
  <c r="R129" i="3"/>
  <c r="Q195" i="3"/>
  <c r="Q121" i="3"/>
  <c r="R226" i="3"/>
  <c r="Q175" i="3"/>
  <c r="Q216" i="3"/>
  <c r="Q148" i="3"/>
  <c r="R163" i="3"/>
  <c r="R147" i="3"/>
  <c r="BK206" i="3"/>
  <c r="K109" i="3"/>
  <c r="BE109" i="3"/>
  <c r="BK198" i="3"/>
  <c r="K149" i="3"/>
  <c r="BE149" i="3" s="1"/>
  <c r="K147" i="3"/>
  <c r="BE147" i="3" s="1"/>
  <c r="BK143" i="3"/>
  <c r="K127" i="3"/>
  <c r="BE127" i="3"/>
  <c r="K124" i="3"/>
  <c r="BE124" i="3"/>
  <c r="Q163" i="4"/>
  <c r="R164" i="4"/>
  <c r="Q184" i="4"/>
  <c r="R128" i="4"/>
  <c r="Q147" i="4"/>
  <c r="R200" i="4"/>
  <c r="R139" i="4"/>
  <c r="R198" i="4"/>
  <c r="Q202" i="4"/>
  <c r="Q149" i="4"/>
  <c r="Q157" i="4"/>
  <c r="Q198" i="4"/>
  <c r="R132" i="4"/>
  <c r="Q166" i="4"/>
  <c r="BK197" i="4"/>
  <c r="K186" i="4"/>
  <c r="BE186" i="4" s="1"/>
  <c r="BK118" i="4"/>
  <c r="BK158" i="4"/>
  <c r="BK161" i="4"/>
  <c r="K171" i="4"/>
  <c r="BE171" i="4"/>
  <c r="K125" i="4"/>
  <c r="BE125" i="4"/>
  <c r="K109" i="4"/>
  <c r="BE109" i="4"/>
  <c r="Q406" i="2"/>
  <c r="R172" i="2"/>
  <c r="Q386" i="2"/>
  <c r="Q353" i="2"/>
  <c r="Q322" i="2"/>
  <c r="R289" i="2"/>
  <c r="R266" i="2"/>
  <c r="R222" i="2"/>
  <c r="Q200" i="2"/>
  <c r="R174" i="2"/>
  <c r="Q139" i="2"/>
  <c r="R408" i="2"/>
  <c r="Q378" i="2"/>
  <c r="R344" i="2"/>
  <c r="R325" i="2"/>
  <c r="R294" i="2"/>
  <c r="Q259" i="2"/>
  <c r="Q202" i="2"/>
  <c r="Q176" i="2"/>
  <c r="Q132" i="2"/>
  <c r="R374" i="2"/>
  <c r="R339" i="2"/>
  <c r="R290" i="2"/>
  <c r="Q252" i="2"/>
  <c r="R180" i="2"/>
  <c r="R359" i="2"/>
  <c r="R328" i="2"/>
  <c r="R274" i="2"/>
  <c r="R255" i="2"/>
  <c r="Q215" i="2"/>
  <c r="Q145" i="2"/>
  <c r="R382" i="2"/>
  <c r="Q350" i="2"/>
  <c r="Q319" i="2"/>
  <c r="R277" i="2"/>
  <c r="R219" i="2"/>
  <c r="Q178" i="2"/>
  <c r="Q130" i="2"/>
  <c r="R386" i="2"/>
  <c r="R323" i="2"/>
  <c r="Q289" i="2"/>
  <c r="R268" i="2"/>
  <c r="R233" i="2"/>
  <c r="Q195" i="2"/>
  <c r="Q143" i="2"/>
  <c r="R368" i="2"/>
  <c r="Q323" i="2"/>
  <c r="Q272" i="2"/>
  <c r="Q239" i="2"/>
  <c r="Q208" i="2"/>
  <c r="Q181" i="2"/>
  <c r="K126" i="2"/>
  <c r="BE126" i="2" s="1"/>
  <c r="K157" i="2"/>
  <c r="BE157" i="2" s="1"/>
  <c r="BK135" i="2"/>
  <c r="BK184" i="2"/>
  <c r="K300" i="2"/>
  <c r="BE300" i="2" s="1"/>
  <c r="BK137" i="2"/>
  <c r="K167" i="2"/>
  <c r="BE167" i="2"/>
  <c r="R200" i="3"/>
  <c r="Q155" i="3"/>
  <c r="Q181" i="3"/>
  <c r="R107" i="3"/>
  <c r="Q163" i="3"/>
  <c r="Q222" i="3"/>
  <c r="Q193" i="3"/>
  <c r="R219" i="3"/>
  <c r="R162" i="3"/>
  <c r="Q167" i="3"/>
  <c r="Q152" i="3"/>
  <c r="R195" i="3"/>
  <c r="R101" i="3"/>
  <c r="Q133" i="3"/>
  <c r="Q178" i="3"/>
  <c r="K101" i="3"/>
  <c r="BE101" i="3" s="1"/>
  <c r="BK112" i="3"/>
  <c r="K181" i="3"/>
  <c r="BE181" i="3"/>
  <c r="BK183" i="3"/>
  <c r="K139" i="3"/>
  <c r="BE139" i="3" s="1"/>
  <c r="BK137" i="3"/>
  <c r="R137" i="4"/>
  <c r="Q109" i="4"/>
  <c r="R173" i="4"/>
  <c r="R116" i="4"/>
  <c r="R156" i="4"/>
  <c r="R107" i="4"/>
  <c r="R104" i="4"/>
  <c r="R161" i="4"/>
  <c r="Q111" i="4"/>
  <c r="Q173" i="4"/>
  <c r="Q144" i="4"/>
  <c r="Q137" i="4"/>
  <c r="Q145" i="4"/>
  <c r="R113" i="4"/>
  <c r="K200" i="4"/>
  <c r="BE200" i="4"/>
  <c r="K179" i="4"/>
  <c r="BE179" i="4"/>
  <c r="BK182" i="4"/>
  <c r="K137" i="4"/>
  <c r="BE137" i="4" s="1"/>
  <c r="BK138" i="4"/>
  <c r="BK123" i="4"/>
  <c r="BK135" i="4"/>
  <c r="K116" i="4"/>
  <c r="BE116" i="4"/>
  <c r="R135" i="2"/>
  <c r="Q359" i="2"/>
  <c r="Q337" i="2"/>
  <c r="R315" i="2"/>
  <c r="Q280" i="2"/>
  <c r="Q274" i="2"/>
  <c r="Q253" i="2"/>
  <c r="R189" i="2"/>
  <c r="Q119" i="2"/>
  <c r="R372" i="2"/>
  <c r="Q317" i="2"/>
  <c r="Q277" i="2"/>
  <c r="Q248" i="2"/>
  <c r="Q184" i="2"/>
  <c r="Q151" i="2"/>
  <c r="R146" i="2"/>
  <c r="R400" i="2"/>
  <c r="R394" i="2"/>
  <c r="Q392" i="2"/>
  <c r="Q384" i="2"/>
  <c r="Q370" i="2"/>
  <c r="R350" i="2"/>
  <c r="Q305" i="2"/>
  <c r="R287" i="2"/>
  <c r="R284" i="2"/>
  <c r="R271" i="2"/>
  <c r="Q266" i="2"/>
  <c r="R248" i="2"/>
  <c r="BK367" i="2"/>
  <c r="BK172" i="2"/>
  <c r="K325" i="2"/>
  <c r="BE325" i="2"/>
  <c r="BK270" i="2"/>
  <c r="BK198" i="2"/>
  <c r="K377" i="2"/>
  <c r="BE377" i="2"/>
  <c r="BK348" i="2"/>
  <c r="BK328" i="2"/>
  <c r="K321" i="2"/>
  <c r="BE321" i="2"/>
  <c r="Q105" i="3"/>
  <c r="R123" i="3"/>
  <c r="Q164" i="3"/>
  <c r="R210" i="3"/>
  <c r="R169" i="3"/>
  <c r="R105" i="3"/>
  <c r="R175" i="3"/>
  <c r="Q183" i="3"/>
  <c r="R227" i="3"/>
  <c r="Q219" i="3"/>
  <c r="R160" i="3"/>
  <c r="Q205" i="3"/>
  <c r="Q109" i="3"/>
  <c r="Q154" i="3"/>
  <c r="Q197" i="4"/>
  <c r="Q194" i="4"/>
  <c r="R120" i="4"/>
  <c r="Q158" i="4"/>
  <c r="R144" i="4"/>
  <c r="R176" i="4"/>
  <c r="R147" i="4"/>
  <c r="R154" i="4"/>
  <c r="Q178" i="4"/>
  <c r="K188" i="4"/>
  <c r="BE188" i="4" s="1"/>
  <c r="BK133" i="4"/>
  <c r="K176" i="4"/>
  <c r="BE176" i="4"/>
  <c r="BK149" i="4"/>
  <c r="BK130" i="4"/>
  <c r="BK142" i="4"/>
  <c r="K128" i="4"/>
  <c r="BE128" i="4" s="1"/>
  <c r="Q241" i="2"/>
  <c r="R170" i="2"/>
  <c r="R126" i="2"/>
  <c r="Q380" i="2"/>
  <c r="Q348" i="2"/>
  <c r="Q307" i="2"/>
  <c r="Q285" i="2"/>
  <c r="R241" i="2"/>
  <c r="R208" i="2"/>
  <c r="Q189" i="2"/>
  <c r="Q157" i="2"/>
  <c r="Q117" i="2"/>
  <c r="R392" i="2"/>
  <c r="R375" i="2"/>
  <c r="Q334" i="2"/>
  <c r="R309" i="2"/>
  <c r="Q276" i="2"/>
  <c r="Q263" i="2"/>
  <c r="R204" i="2"/>
  <c r="R184" i="2"/>
  <c r="R137" i="2"/>
  <c r="R353" i="2"/>
  <c r="Q311" i="2"/>
  <c r="R267" i="2"/>
  <c r="Q204" i="2"/>
  <c r="R159" i="2"/>
  <c r="Q135" i="2"/>
  <c r="Q124" i="2"/>
  <c r="F37" i="2"/>
  <c r="BK319" i="2"/>
  <c r="BK280" i="2"/>
  <c r="K332" i="2"/>
  <c r="BE332" i="2"/>
  <c r="K257" i="2"/>
  <c r="BE257" i="2"/>
  <c r="K181" i="2"/>
  <c r="BE181" i="2"/>
  <c r="BK344" i="2"/>
  <c r="K287" i="2"/>
  <c r="BE287" i="2" s="1"/>
  <c r="BK146" i="2"/>
  <c r="K191" i="2"/>
  <c r="BE191" i="2"/>
  <c r="K307" i="2"/>
  <c r="BE307" i="2"/>
  <c r="K241" i="2"/>
  <c r="BE241" i="2"/>
  <c r="BK211" i="2"/>
  <c r="K119" i="2"/>
  <c r="BE119" i="2" s="1"/>
  <c r="BK277" i="2"/>
  <c r="BK222" i="2"/>
  <c r="R172" i="3"/>
  <c r="R103" i="3"/>
  <c r="R135" i="3"/>
  <c r="R204" i="3"/>
  <c r="R143" i="3"/>
  <c r="R121" i="3"/>
  <c r="Q160" i="3"/>
  <c r="R155" i="3"/>
  <c r="R224" i="3"/>
  <c r="Q124" i="3"/>
  <c r="R222" i="3"/>
  <c r="Q172" i="3"/>
  <c r="Q149" i="3"/>
  <c r="R193" i="3"/>
  <c r="R190" i="3"/>
  <c r="R137" i="3"/>
  <c r="K205" i="3"/>
  <c r="BE205" i="3" s="1"/>
  <c r="K167" i="3"/>
  <c r="BE167" i="3" s="1"/>
  <c r="K160" i="3"/>
  <c r="BE160" i="3" s="1"/>
  <c r="BK200" i="3"/>
  <c r="K193" i="3"/>
  <c r="BE193" i="3"/>
  <c r="BK204" i="3"/>
  <c r="BK175" i="3"/>
  <c r="K145" i="3"/>
  <c r="BE145" i="3"/>
  <c r="BK103" i="3"/>
  <c r="R157" i="4"/>
  <c r="R189" i="4"/>
  <c r="R145" i="4"/>
  <c r="R184" i="4"/>
  <c r="Q174" i="4"/>
  <c r="R114" i="4"/>
  <c r="R142" i="4"/>
  <c r="Q176" i="4"/>
  <c r="Q156" i="4"/>
  <c r="R192" i="4"/>
  <c r="Q151" i="4"/>
  <c r="Q154" i="4"/>
  <c r="Q186" i="4"/>
  <c r="R130" i="4"/>
  <c r="Q114" i="4"/>
  <c r="R411" i="2"/>
  <c r="Q163" i="2"/>
  <c r="Q411" i="2"/>
  <c r="K350" i="2"/>
  <c r="Q295" i="2"/>
  <c r="R265" i="2"/>
  <c r="Q233" i="2"/>
  <c r="R197" i="2"/>
  <c r="Q180" i="2"/>
  <c r="R141" i="2"/>
  <c r="Q410" i="2"/>
  <c r="R380" i="2"/>
  <c r="R362" i="2"/>
  <c r="R337" i="2"/>
  <c r="R305" i="2"/>
  <c r="R272" i="2"/>
  <c r="Q255" i="2"/>
  <c r="Q197" i="2"/>
  <c r="Q172" i="2"/>
  <c r="Q398" i="2"/>
  <c r="R345" i="2"/>
  <c r="R282" i="2"/>
  <c r="R234" i="2"/>
  <c r="R187" i="2"/>
  <c r="R161" i="2"/>
  <c r="K228" i="2"/>
  <c r="BE228" i="2" s="1"/>
  <c r="K322" i="2"/>
  <c r="BE322" i="2" s="1"/>
  <c r="BK299" i="2"/>
  <c r="BK244" i="2"/>
  <c r="K130" i="2"/>
  <c r="BE130" i="2" s="1"/>
  <c r="K115" i="2"/>
  <c r="BE115" i="2" s="1"/>
  <c r="K274" i="2"/>
  <c r="BE274" i="2" s="1"/>
  <c r="K202" i="2"/>
  <c r="BE202" i="2" s="1"/>
  <c r="K182" i="2"/>
  <c r="BE182" i="2" s="1"/>
  <c r="BK266" i="2"/>
  <c r="Q197" i="3"/>
  <c r="Q137" i="3"/>
  <c r="R166" i="3"/>
  <c r="R154" i="3"/>
  <c r="R109" i="3"/>
  <c r="R205" i="3"/>
  <c r="Q145" i="3"/>
  <c r="Q210" i="3"/>
  <c r="Q118" i="3"/>
  <c r="R186" i="3"/>
  <c r="Q101" i="3"/>
  <c r="R214" i="3"/>
  <c r="R188" i="3"/>
  <c r="Q200" i="3"/>
  <c r="K202" i="3"/>
  <c r="K166" i="3"/>
  <c r="BE166" i="3" s="1"/>
  <c r="K214" i="3"/>
  <c r="BE214" i="3" s="1"/>
  <c r="K178" i="3"/>
  <c r="BE178" i="3" s="1"/>
  <c r="BK210" i="3"/>
  <c r="BK163" i="3"/>
  <c r="K164" i="3"/>
  <c r="BE164" i="3" s="1"/>
  <c r="BK157" i="3"/>
  <c r="BK162" i="3"/>
  <c r="R186" i="4"/>
  <c r="Q126" i="4"/>
  <c r="Q171" i="4"/>
  <c r="Q135" i="4"/>
  <c r="R167" i="4"/>
  <c r="Q130" i="4"/>
  <c r="R202" i="4"/>
  <c r="R180" i="4"/>
  <c r="Q190" i="4"/>
  <c r="R152" i="4"/>
  <c r="R174" i="4"/>
  <c r="Q182" i="4"/>
  <c r="R196" i="4"/>
  <c r="Q164" i="4"/>
  <c r="Q116" i="4"/>
  <c r="K194" i="4"/>
  <c r="BE194" i="4"/>
  <c r="BK169" i="4"/>
  <c r="K154" i="4"/>
  <c r="BE154" i="4" s="1"/>
  <c r="K166" i="4"/>
  <c r="BE166" i="4" s="1"/>
  <c r="K113" i="4"/>
  <c r="BE113" i="4" s="1"/>
  <c r="BK147" i="4"/>
  <c r="R210" i="2"/>
  <c r="R148" i="2"/>
  <c r="Q387" i="2"/>
  <c r="Q356" i="2"/>
  <c r="Q325" i="2"/>
  <c r="Q290" i="2"/>
  <c r="R259" i="2"/>
  <c r="Q228" i="2"/>
  <c r="R202" i="2"/>
  <c r="Q167" i="2"/>
  <c r="Q137" i="2"/>
  <c r="R410" i="2"/>
  <c r="Q382" i="2"/>
  <c r="Q367" i="2"/>
  <c r="Q339" i="2"/>
  <c r="R311" i="2"/>
  <c r="Q284" i="2"/>
  <c r="Q261" i="2"/>
  <c r="R228" i="2"/>
  <c r="Q159" i="2"/>
  <c r="R390" i="2"/>
  <c r="R319" i="2"/>
  <c r="R295" i="2"/>
  <c r="Q237" i="2"/>
  <c r="Q193" i="2"/>
  <c r="Q164" i="2"/>
  <c r="Q244" i="2"/>
  <c r="BK403" i="2"/>
  <c r="K398" i="2"/>
  <c r="BE398" i="2"/>
  <c r="K339" i="2"/>
  <c r="BE339" i="2"/>
  <c r="BK267" i="2"/>
  <c r="BK219" i="2"/>
  <c r="BK406" i="2"/>
  <c r="K370" i="2"/>
  <c r="BE370" i="2" s="1"/>
  <c r="BK276" i="2"/>
  <c r="K217" i="2"/>
  <c r="BE217" i="2"/>
  <c r="K297" i="2"/>
  <c r="BE297" i="2"/>
  <c r="BK248" i="2"/>
  <c r="BK309" i="2"/>
  <c r="BK141" i="2"/>
  <c r="K121" i="3"/>
  <c r="BE121" i="3" s="1"/>
  <c r="V134" i="2" l="1"/>
  <c r="T214" i="2"/>
  <c r="T213" i="2" s="1"/>
  <c r="T236" i="2"/>
  <c r="R247" i="2"/>
  <c r="J73" i="2"/>
  <c r="X273" i="2"/>
  <c r="V296" i="2"/>
  <c r="Q327" i="2"/>
  <c r="I81" i="2"/>
  <c r="Q349" i="2"/>
  <c r="I84" i="2"/>
  <c r="Q383" i="2"/>
  <c r="I87" i="2" s="1"/>
  <c r="X405" i="2"/>
  <c r="V169" i="2"/>
  <c r="X186" i="2"/>
  <c r="X236" i="2"/>
  <c r="R273" i="2"/>
  <c r="J75" i="2"/>
  <c r="V286" i="2"/>
  <c r="Q302" i="2"/>
  <c r="V336" i="2"/>
  <c r="T340" i="2"/>
  <c r="BK379" i="2"/>
  <c r="K379" i="2" s="1"/>
  <c r="K86" i="2" s="1"/>
  <c r="X379" i="2"/>
  <c r="X100" i="3"/>
  <c r="X99" i="3" s="1"/>
  <c r="X151" i="3"/>
  <c r="X159" i="3"/>
  <c r="Q168" i="3"/>
  <c r="I70" i="3" s="1"/>
  <c r="R189" i="3"/>
  <c r="J71" i="3"/>
  <c r="V194" i="3"/>
  <c r="R194" i="3"/>
  <c r="J72" i="3"/>
  <c r="Q201" i="3"/>
  <c r="I73" i="3" s="1"/>
  <c r="Q213" i="3"/>
  <c r="R221" i="3"/>
  <c r="J77" i="3"/>
  <c r="R103" i="4"/>
  <c r="Q114" i="2"/>
  <c r="V150" i="2"/>
  <c r="R169" i="2"/>
  <c r="J67" i="2" s="1"/>
  <c r="Q214" i="2"/>
  <c r="Q213" i="2" s="1"/>
  <c r="I69" i="2" s="1"/>
  <c r="R258" i="2"/>
  <c r="J74" i="2" s="1"/>
  <c r="T281" i="2"/>
  <c r="Q281" i="2"/>
  <c r="I76" i="2" s="1"/>
  <c r="T302" i="2"/>
  <c r="R327" i="2"/>
  <c r="J81" i="2"/>
  <c r="Q340" i="2"/>
  <c r="I83" i="2" s="1"/>
  <c r="X373" i="2"/>
  <c r="T379" i="2"/>
  <c r="Q405" i="2"/>
  <c r="I91" i="2" s="1"/>
  <c r="V100" i="3"/>
  <c r="V99" i="3"/>
  <c r="V132" i="3"/>
  <c r="X110" i="4"/>
  <c r="T122" i="4"/>
  <c r="T134" i="4"/>
  <c r="T148" i="4"/>
  <c r="T134" i="2"/>
  <c r="Q150" i="2"/>
  <c r="I66" i="2"/>
  <c r="R296" i="2"/>
  <c r="J78" i="2" s="1"/>
  <c r="V327" i="2"/>
  <c r="V349" i="2"/>
  <c r="Q110" i="4"/>
  <c r="I64" i="4" s="1"/>
  <c r="Q122" i="4"/>
  <c r="I67" i="4"/>
  <c r="BK141" i="4"/>
  <c r="K141" i="4" s="1"/>
  <c r="K71" i="4" s="1"/>
  <c r="X148" i="4"/>
  <c r="X114" i="2"/>
  <c r="T150" i="2"/>
  <c r="X169" i="2"/>
  <c r="V214" i="2"/>
  <c r="V213" i="2" s="1"/>
  <c r="V247" i="2"/>
  <c r="V281" i="2"/>
  <c r="R302" i="2"/>
  <c r="J80" i="2" s="1"/>
  <c r="T349" i="2"/>
  <c r="R383" i="2"/>
  <c r="J87" i="2"/>
  <c r="V110" i="4"/>
  <c r="Q129" i="4"/>
  <c r="I68" i="4"/>
  <c r="T141" i="4"/>
  <c r="R160" i="4"/>
  <c r="X134" i="2"/>
  <c r="Q186" i="2"/>
  <c r="I68" i="2"/>
  <c r="R236" i="2"/>
  <c r="J71" i="2" s="1"/>
  <c r="Q247" i="2"/>
  <c r="I73" i="2"/>
  <c r="T273" i="2"/>
  <c r="R281" i="2"/>
  <c r="J76" i="2"/>
  <c r="X336" i="2"/>
  <c r="X340" i="2"/>
  <c r="V373" i="2"/>
  <c r="T383" i="2"/>
  <c r="Q397" i="2"/>
  <c r="T126" i="3"/>
  <c r="R126" i="3"/>
  <c r="J65" i="3"/>
  <c r="V151" i="3"/>
  <c r="Q159" i="3"/>
  <c r="I69" i="3" s="1"/>
  <c r="T103" i="4"/>
  <c r="X115" i="4"/>
  <c r="X122" i="4"/>
  <c r="Q134" i="4"/>
  <c r="I69" i="4"/>
  <c r="V153" i="4"/>
  <c r="X160" i="4"/>
  <c r="X170" i="4"/>
  <c r="BK181" i="4"/>
  <c r="K181" i="4"/>
  <c r="K78" i="4" s="1"/>
  <c r="R150" i="2"/>
  <c r="J66" i="2"/>
  <c r="R186" i="2"/>
  <c r="J68" i="2" s="1"/>
  <c r="V236" i="2"/>
  <c r="T258" i="2"/>
  <c r="V273" i="2"/>
  <c r="Q286" i="2"/>
  <c r="I77" i="2" s="1"/>
  <c r="V302" i="2"/>
  <c r="T336" i="2"/>
  <c r="R373" i="2"/>
  <c r="J85" i="2" s="1"/>
  <c r="Q379" i="2"/>
  <c r="I86" i="2"/>
  <c r="R397" i="2"/>
  <c r="J89" i="2" s="1"/>
  <c r="V405" i="2"/>
  <c r="Q100" i="3"/>
  <c r="Q99" i="3" s="1"/>
  <c r="I63" i="3" s="1"/>
  <c r="R132" i="3"/>
  <c r="V159" i="3"/>
  <c r="R168" i="3"/>
  <c r="J70" i="3" s="1"/>
  <c r="X189" i="3"/>
  <c r="X194" i="3"/>
  <c r="V201" i="3"/>
  <c r="Q221" i="3"/>
  <c r="I77" i="3" s="1"/>
  <c r="V103" i="4"/>
  <c r="V102" i="4"/>
  <c r="V115" i="4"/>
  <c r="V129" i="4"/>
  <c r="X141" i="4"/>
  <c r="X140" i="4"/>
  <c r="X153" i="4"/>
  <c r="Q170" i="4"/>
  <c r="I76" i="4"/>
  <c r="Q175" i="4"/>
  <c r="I77" i="4" s="1"/>
  <c r="X181" i="4"/>
  <c r="V185" i="4"/>
  <c r="V114" i="2"/>
  <c r="V113" i="2" s="1"/>
  <c r="Q134" i="2"/>
  <c r="I65" i="2"/>
  <c r="T169" i="2"/>
  <c r="V186" i="2"/>
  <c r="V258" i="2"/>
  <c r="Q273" i="2"/>
  <c r="I75" i="2"/>
  <c r="T286" i="2"/>
  <c r="X302" i="2"/>
  <c r="X349" i="2"/>
  <c r="X383" i="2"/>
  <c r="V397" i="2"/>
  <c r="V396" i="2" s="1"/>
  <c r="R405" i="2"/>
  <c r="J91" i="2"/>
  <c r="T100" i="3"/>
  <c r="T99" i="3" s="1"/>
  <c r="V126" i="3"/>
  <c r="Q126" i="3"/>
  <c r="I65" i="3" s="1"/>
  <c r="T151" i="3"/>
  <c r="T159" i="3"/>
  <c r="V168" i="3"/>
  <c r="Q103" i="4"/>
  <c r="T115" i="4"/>
  <c r="T129" i="4"/>
  <c r="R134" i="4"/>
  <c r="J69" i="4" s="1"/>
  <c r="Q141" i="4"/>
  <c r="I71" i="4" s="1"/>
  <c r="R153" i="4"/>
  <c r="J73" i="4" s="1"/>
  <c r="V160" i="4"/>
  <c r="V170" i="4"/>
  <c r="T175" i="4"/>
  <c r="Q181" i="4"/>
  <c r="I78" i="4" s="1"/>
  <c r="V193" i="4"/>
  <c r="X258" i="2"/>
  <c r="R349" i="2"/>
  <c r="J84" i="2" s="1"/>
  <c r="R379" i="2"/>
  <c r="J86" i="2"/>
  <c r="T132" i="3"/>
  <c r="R151" i="3"/>
  <c r="J68" i="3" s="1"/>
  <c r="X168" i="3"/>
  <c r="Q189" i="3"/>
  <c r="I71" i="3" s="1"/>
  <c r="T194" i="3"/>
  <c r="T201" i="3"/>
  <c r="R201" i="3"/>
  <c r="J73" i="3" s="1"/>
  <c r="T213" i="3"/>
  <c r="R213" i="3"/>
  <c r="X221" i="3"/>
  <c r="R110" i="4"/>
  <c r="J64" i="4" s="1"/>
  <c r="R122" i="4"/>
  <c r="J67" i="4" s="1"/>
  <c r="R129" i="4"/>
  <c r="J68" i="4" s="1"/>
  <c r="R148" i="4"/>
  <c r="J72" i="4" s="1"/>
  <c r="T170" i="4"/>
  <c r="X175" i="4"/>
  <c r="V181" i="4"/>
  <c r="Q185" i="4"/>
  <c r="I79" i="4" s="1"/>
  <c r="T193" i="4"/>
  <c r="Q193" i="4"/>
  <c r="I80" i="4" s="1"/>
  <c r="T199" i="4"/>
  <c r="R114" i="2"/>
  <c r="R113" i="2"/>
  <c r="J63" i="2" s="1"/>
  <c r="R134" i="2"/>
  <c r="J65" i="2" s="1"/>
  <c r="T186" i="2"/>
  <c r="R214" i="2"/>
  <c r="R213" i="2" s="1"/>
  <c r="J69" i="2" s="1"/>
  <c r="T247" i="2"/>
  <c r="T246" i="2"/>
  <c r="Q258" i="2"/>
  <c r="I74" i="2" s="1"/>
  <c r="BK281" i="2"/>
  <c r="K281" i="2"/>
  <c r="K76" i="2" s="1"/>
  <c r="X286" i="2"/>
  <c r="T296" i="2"/>
  <c r="Q296" i="2"/>
  <c r="I78" i="2" s="1"/>
  <c r="T327" i="2"/>
  <c r="R336" i="2"/>
  <c r="J82" i="2"/>
  <c r="R340" i="2"/>
  <c r="J83" i="2" s="1"/>
  <c r="Q373" i="2"/>
  <c r="I85" i="2"/>
  <c r="V379" i="2"/>
  <c r="T397" i="2"/>
  <c r="X126" i="3"/>
  <c r="R159" i="3"/>
  <c r="J69" i="3" s="1"/>
  <c r="Q115" i="4"/>
  <c r="I65" i="4"/>
  <c r="X134" i="4"/>
  <c r="V148" i="4"/>
  <c r="Q160" i="4"/>
  <c r="I75" i="4" s="1"/>
  <c r="T185" i="4"/>
  <c r="X193" i="4"/>
  <c r="V199" i="4"/>
  <c r="X132" i="3"/>
  <c r="X131" i="3"/>
  <c r="T189" i="3"/>
  <c r="V213" i="3"/>
  <c r="T221" i="3"/>
  <c r="X103" i="4"/>
  <c r="X102" i="4" s="1"/>
  <c r="X129" i="4"/>
  <c r="R141" i="4"/>
  <c r="R140" i="4"/>
  <c r="J70" i="4" s="1"/>
  <c r="T153" i="4"/>
  <c r="T160" i="4"/>
  <c r="T159" i="4"/>
  <c r="R170" i="4"/>
  <c r="J76" i="4" s="1"/>
  <c r="R175" i="4"/>
  <c r="J77" i="4"/>
  <c r="R181" i="4"/>
  <c r="J78" i="4" s="1"/>
  <c r="X185" i="4"/>
  <c r="R193" i="4"/>
  <c r="J80" i="4" s="1"/>
  <c r="Q199" i="4"/>
  <c r="I81" i="4"/>
  <c r="T114" i="2"/>
  <c r="T113" i="2" s="1"/>
  <c r="X150" i="2"/>
  <c r="Q169" i="2"/>
  <c r="I67" i="2"/>
  <c r="X214" i="2"/>
  <c r="X213" i="2" s="1"/>
  <c r="Q236" i="2"/>
  <c r="I71" i="2"/>
  <c r="X247" i="2"/>
  <c r="X246" i="2" s="1"/>
  <c r="X281" i="2"/>
  <c r="R286" i="2"/>
  <c r="J77" i="2" s="1"/>
  <c r="X296" i="2"/>
  <c r="X327" i="2"/>
  <c r="Q336" i="2"/>
  <c r="I82" i="2" s="1"/>
  <c r="V340" i="2"/>
  <c r="T373" i="2"/>
  <c r="V383" i="2"/>
  <c r="X397" i="2"/>
  <c r="X396" i="2" s="1"/>
  <c r="T405" i="2"/>
  <c r="R100" i="3"/>
  <c r="R99" i="3" s="1"/>
  <c r="J63" i="3" s="1"/>
  <c r="Q132" i="3"/>
  <c r="Q151" i="3"/>
  <c r="I68" i="3" s="1"/>
  <c r="T168" i="3"/>
  <c r="V189" i="3"/>
  <c r="Q194" i="3"/>
  <c r="I72" i="3" s="1"/>
  <c r="X201" i="3"/>
  <c r="X213" i="3"/>
  <c r="X212" i="3" s="1"/>
  <c r="V221" i="3"/>
  <c r="T110" i="4"/>
  <c r="R115" i="4"/>
  <c r="J65" i="4" s="1"/>
  <c r="V122" i="4"/>
  <c r="V134" i="4"/>
  <c r="V121" i="4" s="1"/>
  <c r="V141" i="4"/>
  <c r="V140" i="4" s="1"/>
  <c r="Q148" i="4"/>
  <c r="I72" i="4"/>
  <c r="Q153" i="4"/>
  <c r="I73" i="4" s="1"/>
  <c r="V175" i="4"/>
  <c r="T181" i="4"/>
  <c r="R185" i="4"/>
  <c r="J79" i="4" s="1"/>
  <c r="X199" i="4"/>
  <c r="R199" i="4"/>
  <c r="J81" i="4" s="1"/>
  <c r="Q402" i="2"/>
  <c r="I90" i="2"/>
  <c r="BK402" i="2"/>
  <c r="K402" i="2" s="1"/>
  <c r="K90" i="2" s="1"/>
  <c r="R402" i="2"/>
  <c r="J90" i="2"/>
  <c r="R218" i="3"/>
  <c r="J76" i="3" s="1"/>
  <c r="Q218" i="3"/>
  <c r="I76" i="3"/>
  <c r="BK218" i="3"/>
  <c r="K218" i="3" s="1"/>
  <c r="K76" i="3" s="1"/>
  <c r="J95" i="4"/>
  <c r="F98" i="4"/>
  <c r="J97" i="4"/>
  <c r="F56" i="4"/>
  <c r="E50" i="4"/>
  <c r="J98" i="4"/>
  <c r="E50" i="3"/>
  <c r="J56" i="3"/>
  <c r="F94" i="3"/>
  <c r="F93" i="3"/>
  <c r="J54" i="3"/>
  <c r="J94" i="3"/>
  <c r="BE226" i="3"/>
  <c r="BE202" i="3"/>
  <c r="BE55" i="1"/>
  <c r="J56" i="2"/>
  <c r="BC55" i="1"/>
  <c r="AY55" i="1"/>
  <c r="E50" i="2"/>
  <c r="F57" i="2"/>
  <c r="BE350" i="2"/>
  <c r="BD55" i="1"/>
  <c r="F56" i="2"/>
  <c r="J105" i="2"/>
  <c r="J57" i="2"/>
  <c r="BF55" i="1"/>
  <c r="BK176" i="2"/>
  <c r="BK332" i="2"/>
  <c r="BK327" i="2" s="1"/>
  <c r="K327" i="2" s="1"/>
  <c r="K81" i="2" s="1"/>
  <c r="BK148" i="2"/>
  <c r="K219" i="2"/>
  <c r="BE219" i="2"/>
  <c r="K330" i="2"/>
  <c r="BE330" i="2" s="1"/>
  <c r="BK392" i="2"/>
  <c r="BK132" i="2"/>
  <c r="BK287" i="2"/>
  <c r="BK325" i="2"/>
  <c r="K337" i="2"/>
  <c r="BE337" i="2"/>
  <c r="K248" i="2"/>
  <c r="BE248" i="2" s="1"/>
  <c r="K128" i="2"/>
  <c r="BE128" i="2"/>
  <c r="K146" i="2"/>
  <c r="BE146" i="2"/>
  <c r="BK303" i="2"/>
  <c r="F37" i="3"/>
  <c r="BD56" i="1" s="1"/>
  <c r="K197" i="4"/>
  <c r="BE197" i="4" s="1"/>
  <c r="BK128" i="4"/>
  <c r="K130" i="4"/>
  <c r="BE130" i="4"/>
  <c r="K104" i="4"/>
  <c r="BE104" i="4"/>
  <c r="K182" i="4"/>
  <c r="BE182" i="4"/>
  <c r="BK111" i="4"/>
  <c r="K189" i="4"/>
  <c r="BE189" i="4" s="1"/>
  <c r="K133" i="4"/>
  <c r="BE133" i="4" s="1"/>
  <c r="BK200" i="2"/>
  <c r="K141" i="2"/>
  <c r="BE141" i="2"/>
  <c r="K124" i="2"/>
  <c r="BE124" i="2"/>
  <c r="K198" i="2"/>
  <c r="BE198" i="2"/>
  <c r="BK374" i="2"/>
  <c r="K378" i="2"/>
  <c r="BE378" i="2" s="1"/>
  <c r="BK178" i="2"/>
  <c r="BK139" i="2"/>
  <c r="BK292" i="2"/>
  <c r="K234" i="2"/>
  <c r="BE234" i="2"/>
  <c r="K204" i="2"/>
  <c r="BE204" i="2"/>
  <c r="K170" i="2"/>
  <c r="BE170" i="2"/>
  <c r="K299" i="2"/>
  <c r="BE299" i="2"/>
  <c r="BK387" i="2"/>
  <c r="K328" i="2"/>
  <c r="BE328" i="2" s="1"/>
  <c r="K184" i="3"/>
  <c r="BE184" i="3" s="1"/>
  <c r="K204" i="3"/>
  <c r="BE204" i="3" s="1"/>
  <c r="BK216" i="3"/>
  <c r="F39" i="3"/>
  <c r="BF56" i="1" s="1"/>
  <c r="BK188" i="4"/>
  <c r="BK113" i="4"/>
  <c r="K123" i="4"/>
  <c r="BE123" i="4" s="1"/>
  <c r="K119" i="4"/>
  <c r="BE119" i="4"/>
  <c r="BK200" i="4"/>
  <c r="BK164" i="4"/>
  <c r="BK233" i="2"/>
  <c r="BK126" i="2"/>
  <c r="BK119" i="2"/>
  <c r="BK165" i="2"/>
  <c r="K271" i="2"/>
  <c r="BE271" i="2"/>
  <c r="BK120" i="2"/>
  <c r="BK164" i="2"/>
  <c r="K155" i="2"/>
  <c r="BE155" i="2"/>
  <c r="K239" i="2"/>
  <c r="BE239" i="2" s="1"/>
  <c r="K122" i="2"/>
  <c r="BE122" i="2"/>
  <c r="K400" i="2"/>
  <c r="BE400" i="2" s="1"/>
  <c r="K277" i="2"/>
  <c r="BE277" i="2"/>
  <c r="K380" i="2"/>
  <c r="BE380" i="2" s="1"/>
  <c r="K284" i="2"/>
  <c r="BE284" i="2"/>
  <c r="K344" i="2"/>
  <c r="BE344" i="2" s="1"/>
  <c r="K180" i="2"/>
  <c r="BE180" i="2"/>
  <c r="BK164" i="3"/>
  <c r="BK166" i="3"/>
  <c r="BK109" i="3"/>
  <c r="BK195" i="3"/>
  <c r="BK181" i="3"/>
  <c r="K155" i="3"/>
  <c r="BE155" i="3" s="1"/>
  <c r="BK186" i="3"/>
  <c r="K200" i="3"/>
  <c r="BE200" i="3" s="1"/>
  <c r="BK190" i="3"/>
  <c r="F37" i="4"/>
  <c r="BD57" i="1" s="1"/>
  <c r="BK313" i="2"/>
  <c r="K319" i="2"/>
  <c r="BE319" i="2"/>
  <c r="K153" i="2"/>
  <c r="BE153" i="2" s="1"/>
  <c r="BK343" i="2"/>
  <c r="BK182" i="2"/>
  <c r="BK255" i="2"/>
  <c r="BK187" i="2"/>
  <c r="BK375" i="2"/>
  <c r="BK167" i="2"/>
  <c r="BK377" i="2"/>
  <c r="K353" i="2"/>
  <c r="BE353" i="2" s="1"/>
  <c r="K276" i="2"/>
  <c r="BE276" i="2" s="1"/>
  <c r="BK278" i="2"/>
  <c r="BK143" i="2"/>
  <c r="F38" i="3"/>
  <c r="BE56" i="1" s="1"/>
  <c r="BK166" i="4"/>
  <c r="K142" i="4"/>
  <c r="BE142" i="4"/>
  <c r="BK156" i="4"/>
  <c r="K107" i="4"/>
  <c r="BE107" i="4" s="1"/>
  <c r="K145" i="4"/>
  <c r="BE145" i="4" s="1"/>
  <c r="BK152" i="4"/>
  <c r="BK132" i="4"/>
  <c r="BK129" i="4"/>
  <c r="K129" i="4" s="1"/>
  <c r="K68" i="4" s="1"/>
  <c r="BK178" i="4"/>
  <c r="BK186" i="4"/>
  <c r="BK253" i="2"/>
  <c r="K356" i="2"/>
  <c r="BE356" i="2" s="1"/>
  <c r="K135" i="2"/>
  <c r="BE135" i="2" s="1"/>
  <c r="K268" i="2"/>
  <c r="BE268" i="2" s="1"/>
  <c r="K406" i="2"/>
  <c r="BE406" i="2" s="1"/>
  <c r="BK225" i="2"/>
  <c r="K394" i="2"/>
  <c r="BE394" i="2"/>
  <c r="BK250" i="2"/>
  <c r="K206" i="2"/>
  <c r="BE206" i="2" s="1"/>
  <c r="K172" i="2"/>
  <c r="BE172" i="2" s="1"/>
  <c r="BK345" i="2"/>
  <c r="BK274" i="2"/>
  <c r="BK257" i="2"/>
  <c r="BK359" i="2"/>
  <c r="BK115" i="3"/>
  <c r="BK147" i="3"/>
  <c r="BK149" i="3"/>
  <c r="K198" i="3"/>
  <c r="BE198" i="3" s="1"/>
  <c r="K112" i="3"/>
  <c r="BE112" i="3"/>
  <c r="BK208" i="3"/>
  <c r="K103" i="3"/>
  <c r="BE103" i="3" s="1"/>
  <c r="BK193" i="3"/>
  <c r="K162" i="3"/>
  <c r="BE162" i="3" s="1"/>
  <c r="BK121" i="3"/>
  <c r="K149" i="4"/>
  <c r="BE149" i="4" s="1"/>
  <c r="BK196" i="4"/>
  <c r="K36" i="4"/>
  <c r="AY57" i="1"/>
  <c r="K280" i="2"/>
  <c r="BE280" i="2" s="1"/>
  <c r="K211" i="2"/>
  <c r="BE211" i="2"/>
  <c r="K137" i="2"/>
  <c r="BE137" i="2" s="1"/>
  <c r="BK231" i="2"/>
  <c r="K208" i="2"/>
  <c r="BE208" i="2" s="1"/>
  <c r="BK241" i="2"/>
  <c r="BK236" i="2"/>
  <c r="K236" i="2"/>
  <c r="K71" i="2" s="1"/>
  <c r="BK368" i="2"/>
  <c r="K388" i="2"/>
  <c r="BE388" i="2"/>
  <c r="BK130" i="2"/>
  <c r="K334" i="2"/>
  <c r="BE334" i="2"/>
  <c r="BK151" i="2"/>
  <c r="BK210" i="2"/>
  <c r="K365" i="2"/>
  <c r="BE365" i="2"/>
  <c r="BK297" i="2"/>
  <c r="BK154" i="3"/>
  <c r="BK151" i="3" s="1"/>
  <c r="K151" i="3" s="1"/>
  <c r="K68" i="3" s="1"/>
  <c r="K222" i="3"/>
  <c r="BE222" i="3" s="1"/>
  <c r="K141" i="3"/>
  <c r="BE141" i="3"/>
  <c r="K143" i="3"/>
  <c r="BE143" i="3" s="1"/>
  <c r="K163" i="3"/>
  <c r="BE163" i="3"/>
  <c r="K224" i="3"/>
  <c r="BE224" i="3" s="1"/>
  <c r="BK139" i="3"/>
  <c r="BK167" i="3"/>
  <c r="K157" i="3"/>
  <c r="BE157" i="3" s="1"/>
  <c r="K219" i="3"/>
  <c r="BE219" i="3"/>
  <c r="BK154" i="4"/>
  <c r="BK106" i="4"/>
  <c r="K158" i="4"/>
  <c r="BE158" i="4"/>
  <c r="K184" i="4"/>
  <c r="BE184" i="4" s="1"/>
  <c r="F39" i="4"/>
  <c r="BF57" i="1"/>
  <c r="BK217" i="2"/>
  <c r="BK252" i="2"/>
  <c r="K237" i="2"/>
  <c r="BE237" i="2"/>
  <c r="K323" i="2"/>
  <c r="BE323" i="2" s="1"/>
  <c r="K272" i="2"/>
  <c r="BE272" i="2"/>
  <c r="K267" i="2"/>
  <c r="BE267" i="2" s="1"/>
  <c r="BK290" i="2"/>
  <c r="K309" i="2"/>
  <c r="BE309" i="2" s="1"/>
  <c r="K382" i="2"/>
  <c r="BE382" i="2"/>
  <c r="BK195" i="2"/>
  <c r="BK307" i="2"/>
  <c r="BK123" i="3"/>
  <c r="BK214" i="3"/>
  <c r="K206" i="3"/>
  <c r="BE206" i="3" s="1"/>
  <c r="BK118" i="3"/>
  <c r="K105" i="3"/>
  <c r="BE105" i="3"/>
  <c r="BK160" i="3"/>
  <c r="BK139" i="4"/>
  <c r="BK116" i="4"/>
  <c r="BK173" i="4"/>
  <c r="K198" i="4"/>
  <c r="BE198" i="4" s="1"/>
  <c r="F36" i="4"/>
  <c r="BC57" i="1"/>
  <c r="K161" i="2"/>
  <c r="BE161" i="2" s="1"/>
  <c r="K403" i="2"/>
  <c r="BE403" i="2"/>
  <c r="K410" i="2"/>
  <c r="BE410" i="2" s="1"/>
  <c r="K174" i="2"/>
  <c r="BE174" i="2"/>
  <c r="K289" i="2"/>
  <c r="BE289" i="2" s="1"/>
  <c r="BK322" i="2"/>
  <c r="K285" i="2"/>
  <c r="BE285" i="2" s="1"/>
  <c r="BK408" i="2"/>
  <c r="BK405" i="2"/>
  <c r="K405" i="2"/>
  <c r="K91" i="2" s="1"/>
  <c r="BK189" i="2"/>
  <c r="BK265" i="2"/>
  <c r="BK258" i="2"/>
  <c r="K258" i="2" s="1"/>
  <c r="K74" i="2" s="1"/>
  <c r="K282" i="2"/>
  <c r="BE282" i="2"/>
  <c r="BK145" i="2"/>
  <c r="K184" i="2"/>
  <c r="BE184" i="2"/>
  <c r="BK386" i="2"/>
  <c r="F36" i="3"/>
  <c r="BC56" i="1" s="1"/>
  <c r="K114" i="4"/>
  <c r="BE114" i="4"/>
  <c r="K161" i="4"/>
  <c r="BE161" i="4" s="1"/>
  <c r="K157" i="4"/>
  <c r="BE157" i="4"/>
  <c r="K147" i="4"/>
  <c r="BE147" i="4" s="1"/>
  <c r="BK137" i="4"/>
  <c r="BK167" i="4"/>
  <c r="BK125" i="4"/>
  <c r="K390" i="2"/>
  <c r="BE390" i="2"/>
  <c r="K311" i="2"/>
  <c r="BE311" i="2" s="1"/>
  <c r="BK197" i="2"/>
  <c r="BK115" i="2"/>
  <c r="K305" i="2"/>
  <c r="BE305" i="2" s="1"/>
  <c r="K244" i="2"/>
  <c r="BE244" i="2"/>
  <c r="BK215" i="2"/>
  <c r="BK191" i="2"/>
  <c r="BK192" i="3"/>
  <c r="K148" i="3"/>
  <c r="BE148" i="3"/>
  <c r="K172" i="3"/>
  <c r="BE172" i="3" s="1"/>
  <c r="BK133" i="3"/>
  <c r="BK124" i="3"/>
  <c r="BK145" i="3"/>
  <c r="BK101" i="3"/>
  <c r="BK178" i="3"/>
  <c r="K129" i="3"/>
  <c r="BE129" i="3"/>
  <c r="K188" i="3"/>
  <c r="BE188" i="3"/>
  <c r="BK205" i="3"/>
  <c r="F38" i="4"/>
  <c r="BE57" i="1" s="1"/>
  <c r="BK228" i="2"/>
  <c r="BK362" i="2"/>
  <c r="BK300" i="2"/>
  <c r="BK181" i="2"/>
  <c r="K294" i="2"/>
  <c r="BE294" i="2"/>
  <c r="K261" i="2"/>
  <c r="BE261" i="2" s="1"/>
  <c r="BK159" i="2"/>
  <c r="K270" i="2"/>
  <c r="BE270" i="2"/>
  <c r="BK295" i="2"/>
  <c r="K367" i="2"/>
  <c r="BE367" i="2"/>
  <c r="K315" i="2"/>
  <c r="BE315" i="2" s="1"/>
  <c r="K348" i="2"/>
  <c r="BE348" i="2"/>
  <c r="BK117" i="2"/>
  <c r="K384" i="2"/>
  <c r="BE384" i="2"/>
  <c r="BK341" i="2"/>
  <c r="K411" i="2"/>
  <c r="BE411" i="2" s="1"/>
  <c r="BK227" i="3"/>
  <c r="BK221" i="3"/>
  <c r="K221" i="3"/>
  <c r="K77" i="3" s="1"/>
  <c r="K183" i="3"/>
  <c r="BE183" i="3"/>
  <c r="BK107" i="3"/>
  <c r="K152" i="3"/>
  <c r="BE152" i="3"/>
  <c r="BK127" i="3"/>
  <c r="BK126" i="3"/>
  <c r="K126" i="3" s="1"/>
  <c r="K65" i="3" s="1"/>
  <c r="K210" i="3"/>
  <c r="BE210" i="3"/>
  <c r="BK169" i="3"/>
  <c r="K137" i="3"/>
  <c r="BE137" i="3"/>
  <c r="BK197" i="3"/>
  <c r="K135" i="3"/>
  <c r="BE135" i="3"/>
  <c r="BK163" i="4"/>
  <c r="BK151" i="4"/>
  <c r="K135" i="4"/>
  <c r="BE135" i="4"/>
  <c r="K138" i="4"/>
  <c r="BE138" i="4"/>
  <c r="K144" i="4"/>
  <c r="BE144" i="4"/>
  <c r="K169" i="4"/>
  <c r="BE169" i="4"/>
  <c r="BK202" i="4"/>
  <c r="BK126" i="4"/>
  <c r="K174" i="4"/>
  <c r="BE174" i="4"/>
  <c r="BK192" i="4"/>
  <c r="K180" i="4"/>
  <c r="BE180" i="4"/>
  <c r="BK190" i="4"/>
  <c r="K266" i="2"/>
  <c r="BE266" i="2"/>
  <c r="K263" i="2"/>
  <c r="BE263" i="2"/>
  <c r="BK157" i="2"/>
  <c r="K259" i="2"/>
  <c r="BE259" i="2"/>
  <c r="K347" i="2"/>
  <c r="BE347" i="2" s="1"/>
  <c r="BK339" i="2"/>
  <c r="BK336" i="2"/>
  <c r="K336" i="2"/>
  <c r="K82" i="2" s="1"/>
  <c r="BK202" i="2"/>
  <c r="K317" i="2"/>
  <c r="BE317" i="2"/>
  <c r="K222" i="2"/>
  <c r="BE222" i="2"/>
  <c r="BK398" i="2"/>
  <c r="BK397" i="2"/>
  <c r="K397" i="2" s="1"/>
  <c r="K89" i="2" s="1"/>
  <c r="BK372" i="2"/>
  <c r="BK321" i="2"/>
  <c r="BK163" i="2"/>
  <c r="K175" i="3"/>
  <c r="BE175" i="3"/>
  <c r="K36" i="3"/>
  <c r="AY56" i="1" s="1"/>
  <c r="K118" i="4"/>
  <c r="BE118" i="4"/>
  <c r="BK120" i="4"/>
  <c r="BK194" i="4"/>
  <c r="BK171" i="4"/>
  <c r="BK179" i="4"/>
  <c r="BK109" i="4"/>
  <c r="BK176" i="4"/>
  <c r="Q131" i="3" l="1"/>
  <c r="I66" i="3" s="1"/>
  <c r="Q102" i="4"/>
  <c r="I62" i="4"/>
  <c r="Q98" i="3"/>
  <c r="I62" i="3" s="1"/>
  <c r="R131" i="3"/>
  <c r="J66" i="3"/>
  <c r="X159" i="4"/>
  <c r="X101" i="4" s="1"/>
  <c r="V301" i="2"/>
  <c r="X121" i="4"/>
  <c r="R159" i="4"/>
  <c r="J74" i="4"/>
  <c r="T396" i="2"/>
  <c r="R212" i="3"/>
  <c r="J74" i="3" s="1"/>
  <c r="T301" i="2"/>
  <c r="T112" i="2" s="1"/>
  <c r="T111" i="2" s="1"/>
  <c r="AW55" i="1" s="1"/>
  <c r="X301" i="2"/>
  <c r="Q396" i="2"/>
  <c r="I88" i="2" s="1"/>
  <c r="Q113" i="2"/>
  <c r="I63" i="2"/>
  <c r="V159" i="4"/>
  <c r="V101" i="4" s="1"/>
  <c r="T140" i="4"/>
  <c r="R102" i="4"/>
  <c r="J62" i="4" s="1"/>
  <c r="Q301" i="2"/>
  <c r="I79" i="2" s="1"/>
  <c r="V212" i="3"/>
  <c r="Q212" i="3"/>
  <c r="I74" i="3" s="1"/>
  <c r="T131" i="3"/>
  <c r="T98" i="3" s="1"/>
  <c r="V131" i="3"/>
  <c r="V98" i="3" s="1"/>
  <c r="V97" i="3" s="1"/>
  <c r="T121" i="4"/>
  <c r="X98" i="3"/>
  <c r="X97" i="3" s="1"/>
  <c r="V246" i="2"/>
  <c r="V112" i="2" s="1"/>
  <c r="V111" i="2" s="1"/>
  <c r="T212" i="3"/>
  <c r="T102" i="4"/>
  <c r="T101" i="4" s="1"/>
  <c r="AW57" i="1" s="1"/>
  <c r="X113" i="2"/>
  <c r="X112" i="2"/>
  <c r="X111" i="2" s="1"/>
  <c r="I89" i="2"/>
  <c r="Q246" i="2"/>
  <c r="I72" i="2"/>
  <c r="I67" i="3"/>
  <c r="J71" i="4"/>
  <c r="J75" i="4"/>
  <c r="J70" i="2"/>
  <c r="I64" i="3"/>
  <c r="R301" i="2"/>
  <c r="J79" i="2"/>
  <c r="R396" i="2"/>
  <c r="J88" i="2" s="1"/>
  <c r="J75" i="3"/>
  <c r="J63" i="4"/>
  <c r="I64" i="2"/>
  <c r="BK396" i="2"/>
  <c r="K396" i="2" s="1"/>
  <c r="K88" i="2" s="1"/>
  <c r="J64" i="3"/>
  <c r="I75" i="3"/>
  <c r="Q121" i="4"/>
  <c r="I66" i="4"/>
  <c r="Q159" i="4"/>
  <c r="I74" i="4" s="1"/>
  <c r="R246" i="2"/>
  <c r="J72" i="2" s="1"/>
  <c r="R121" i="4"/>
  <c r="J66" i="4" s="1"/>
  <c r="I80" i="2"/>
  <c r="Q140" i="4"/>
  <c r="I70" i="4"/>
  <c r="J64" i="2"/>
  <c r="I70" i="2"/>
  <c r="I63" i="4"/>
  <c r="J67" i="3"/>
  <c r="BK114" i="2"/>
  <c r="BK186" i="2"/>
  <c r="K186" i="2" s="1"/>
  <c r="K68" i="2" s="1"/>
  <c r="BK286" i="2"/>
  <c r="K286" i="2" s="1"/>
  <c r="K77" i="2" s="1"/>
  <c r="BK296" i="2"/>
  <c r="K296" i="2" s="1"/>
  <c r="K78" i="2" s="1"/>
  <c r="BK150" i="2"/>
  <c r="K150" i="2"/>
  <c r="K66" i="2" s="1"/>
  <c r="BK373" i="2"/>
  <c r="K373" i="2" s="1"/>
  <c r="K85" i="2" s="1"/>
  <c r="BK132" i="3"/>
  <c r="K132" i="3" s="1"/>
  <c r="K67" i="3" s="1"/>
  <c r="BK247" i="2"/>
  <c r="K247" i="2" s="1"/>
  <c r="K73" i="2" s="1"/>
  <c r="BK340" i="2"/>
  <c r="K340" i="2"/>
  <c r="K83" i="2" s="1"/>
  <c r="BK159" i="3"/>
  <c r="K159" i="3" s="1"/>
  <c r="K69" i="3" s="1"/>
  <c r="BK214" i="2"/>
  <c r="K214" i="2" s="1"/>
  <c r="K70" i="2" s="1"/>
  <c r="BK383" i="2"/>
  <c r="K383" i="2" s="1"/>
  <c r="K87" i="2" s="1"/>
  <c r="BK134" i="4"/>
  <c r="K134" i="4"/>
  <c r="K69" i="4" s="1"/>
  <c r="BK169" i="2"/>
  <c r="K169" i="2" s="1"/>
  <c r="K67" i="2" s="1"/>
  <c r="BK302" i="2"/>
  <c r="K302" i="2" s="1"/>
  <c r="K80" i="2" s="1"/>
  <c r="BK100" i="3"/>
  <c r="K100" i="3" s="1"/>
  <c r="K64" i="3" s="1"/>
  <c r="BK148" i="4"/>
  <c r="K148" i="4"/>
  <c r="K72" i="4" s="1"/>
  <c r="BK134" i="2"/>
  <c r="K134" i="2" s="1"/>
  <c r="K65" i="2" s="1"/>
  <c r="BK349" i="2"/>
  <c r="K349" i="2" s="1"/>
  <c r="K84" i="2" s="1"/>
  <c r="BK213" i="3"/>
  <c r="BK212" i="3" s="1"/>
  <c r="K212" i="3" s="1"/>
  <c r="K74" i="3" s="1"/>
  <c r="BK153" i="4"/>
  <c r="K153" i="4" s="1"/>
  <c r="K73" i="4" s="1"/>
  <c r="BK103" i="4"/>
  <c r="K103" i="4"/>
  <c r="K63" i="4" s="1"/>
  <c r="BK160" i="4"/>
  <c r="K160" i="4" s="1"/>
  <c r="K75" i="4" s="1"/>
  <c r="BK185" i="4"/>
  <c r="K185" i="4" s="1"/>
  <c r="K79" i="4" s="1"/>
  <c r="BK110" i="4"/>
  <c r="K110" i="4" s="1"/>
  <c r="K64" i="4" s="1"/>
  <c r="BK175" i="4"/>
  <c r="K175" i="4"/>
  <c r="K77" i="4" s="1"/>
  <c r="BK193" i="4"/>
  <c r="K193" i="4" s="1"/>
  <c r="K80" i="4" s="1"/>
  <c r="BK168" i="3"/>
  <c r="K168" i="3" s="1"/>
  <c r="K70" i="3" s="1"/>
  <c r="BK201" i="3"/>
  <c r="K201" i="3" s="1"/>
  <c r="K73" i="3" s="1"/>
  <c r="BK115" i="4"/>
  <c r="K115" i="4"/>
  <c r="K65" i="4" s="1"/>
  <c r="BK122" i="4"/>
  <c r="K122" i="4" s="1"/>
  <c r="K67" i="4" s="1"/>
  <c r="BK273" i="2"/>
  <c r="K273" i="2" s="1"/>
  <c r="K75" i="2" s="1"/>
  <c r="BK189" i="3"/>
  <c r="K189" i="3" s="1"/>
  <c r="K71" i="3" s="1"/>
  <c r="BK194" i="3"/>
  <c r="K194" i="3"/>
  <c r="K72" i="3" s="1"/>
  <c r="BK170" i="4"/>
  <c r="K170" i="4" s="1"/>
  <c r="K76" i="4" s="1"/>
  <c r="BK199" i="4"/>
  <c r="K199" i="4" s="1"/>
  <c r="K81" i="4" s="1"/>
  <c r="F35" i="2"/>
  <c r="BB55" i="1" s="1"/>
  <c r="K35" i="4"/>
  <c r="AX57" i="1" s="1"/>
  <c r="AV57" i="1" s="1"/>
  <c r="BF54" i="1"/>
  <c r="W33" i="1" s="1"/>
  <c r="BE54" i="1"/>
  <c r="W32" i="1"/>
  <c r="BD54" i="1"/>
  <c r="W31" i="1" s="1"/>
  <c r="K35" i="2"/>
  <c r="AX55" i="1"/>
  <c r="AV55" i="1" s="1"/>
  <c r="BC54" i="1"/>
  <c r="W30" i="1"/>
  <c r="F35" i="4"/>
  <c r="BB57" i="1" s="1"/>
  <c r="K35" i="3"/>
  <c r="AX56" i="1"/>
  <c r="AV56" i="1"/>
  <c r="F35" i="3"/>
  <c r="BB56" i="1" s="1"/>
  <c r="BK113" i="2" l="1"/>
  <c r="K113" i="2"/>
  <c r="K63" i="2" s="1"/>
  <c r="T97" i="3"/>
  <c r="AW56" i="1" s="1"/>
  <c r="AW54" i="1" s="1"/>
  <c r="BK140" i="4"/>
  <c r="K140" i="4" s="1"/>
  <c r="K70" i="4" s="1"/>
  <c r="R112" i="2"/>
  <c r="R111" i="2"/>
  <c r="J61" i="2" s="1"/>
  <c r="K31" i="2" s="1"/>
  <c r="AT55" i="1" s="1"/>
  <c r="R101" i="4"/>
  <c r="J61" i="4" s="1"/>
  <c r="K31" i="4" s="1"/>
  <c r="AT57" i="1" s="1"/>
  <c r="BK102" i="4"/>
  <c r="K102" i="4" s="1"/>
  <c r="K62" i="4" s="1"/>
  <c r="K213" i="3"/>
  <c r="K75" i="3"/>
  <c r="Q101" i="4"/>
  <c r="I61" i="4"/>
  <c r="K30" i="4" s="1"/>
  <c r="AS57" i="1" s="1"/>
  <c r="BK131" i="3"/>
  <c r="K131" i="3"/>
  <c r="K66" i="3" s="1"/>
  <c r="Q112" i="2"/>
  <c r="I62" i="2" s="1"/>
  <c r="BK121" i="4"/>
  <c r="K121" i="4" s="1"/>
  <c r="K66" i="4" s="1"/>
  <c r="BK159" i="4"/>
  <c r="K159" i="4"/>
  <c r="K74" i="4" s="1"/>
  <c r="R98" i="3"/>
  <c r="J62" i="3" s="1"/>
  <c r="BK99" i="3"/>
  <c r="K99" i="3" s="1"/>
  <c r="K63" i="3" s="1"/>
  <c r="BK246" i="2"/>
  <c r="K246" i="2"/>
  <c r="K72" i="2" s="1"/>
  <c r="K114" i="2"/>
  <c r="K64" i="2" s="1"/>
  <c r="BK301" i="2"/>
  <c r="K301" i="2" s="1"/>
  <c r="K79" i="2" s="1"/>
  <c r="BK213" i="2"/>
  <c r="K213" i="2"/>
  <c r="K69" i="2" s="1"/>
  <c r="Q97" i="3"/>
  <c r="I61" i="3" s="1"/>
  <c r="K30" i="3" s="1"/>
  <c r="AS56" i="1" s="1"/>
  <c r="BA54" i="1"/>
  <c r="AZ54" i="1"/>
  <c r="BB54" i="1"/>
  <c r="W29" i="1"/>
  <c r="AY54" i="1"/>
  <c r="AK30" i="1"/>
  <c r="BK98" i="3" l="1"/>
  <c r="K98" i="3"/>
  <c r="K62" i="3"/>
  <c r="BK101" i="4"/>
  <c r="K101" i="4" s="1"/>
  <c r="K61" i="4" s="1"/>
  <c r="J62" i="2"/>
  <c r="BK112" i="2"/>
  <c r="K112" i="2" s="1"/>
  <c r="K62" i="2" s="1"/>
  <c r="R97" i="3"/>
  <c r="J61" i="3"/>
  <c r="K31" i="3" s="1"/>
  <c r="AT56" i="1" s="1"/>
  <c r="AT54" i="1" s="1"/>
  <c r="Q111" i="2"/>
  <c r="I61" i="2"/>
  <c r="K30" i="2" s="1"/>
  <c r="AS55" i="1" s="1"/>
  <c r="AS54" i="1" s="1"/>
  <c r="AX54" i="1"/>
  <c r="AK29" i="1" s="1"/>
  <c r="BK97" i="3" l="1"/>
  <c r="K97" i="3"/>
  <c r="BK111" i="2"/>
  <c r="K111" i="2"/>
  <c r="K61" i="2" s="1"/>
  <c r="K32" i="4"/>
  <c r="AG57" i="1"/>
  <c r="K32" i="3"/>
  <c r="AG56" i="1" s="1"/>
  <c r="AN56" i="1" s="1"/>
  <c r="AV54" i="1"/>
  <c r="K61" i="3" l="1"/>
  <c r="K41" i="4"/>
  <c r="K41" i="3"/>
  <c r="AN57" i="1"/>
  <c r="K32" i="2"/>
  <c r="AG55" i="1"/>
  <c r="AN55" i="1"/>
  <c r="K41" i="2" l="1"/>
  <c r="AG54" i="1"/>
  <c r="AK26" i="1"/>
  <c r="AK35" i="1" l="1"/>
  <c r="AN54" i="1"/>
</calcChain>
</file>

<file path=xl/sharedStrings.xml><?xml version="1.0" encoding="utf-8"?>
<sst xmlns="http://schemas.openxmlformats.org/spreadsheetml/2006/main" count="6223" uniqueCount="1050">
  <si>
    <t>Export Komplet</t>
  </si>
  <si>
    <t>VZ</t>
  </si>
  <si>
    <t>2.0</t>
  </si>
  <si>
    <t>ZAMOK</t>
  </si>
  <si>
    <t>False</t>
  </si>
  <si>
    <t>True</t>
  </si>
  <si>
    <t>{8410a996-5254-4689-bb8a-767e1219b6f4}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</si>
  <si>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</si>
  <si>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</si>
  <si>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</si>
  <si>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</si>
  <si>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</si>
  <si>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</si>
  <si>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</si>
  <si>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</si>
  <si>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</si>
  <si>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</si>
  <si>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</si>
  <si>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Objekt CHIRURGIE - Posílení datových rozvodů</t>
  </si>
  <si>
    <t>KSO:</t>
  </si>
  <si>
    <t/>
  </si>
  <si>
    <t>CC-CZ:</t>
  </si>
  <si>
    <t>Místo:</t>
  </si>
  <si>
    <t xml:space="preserve"> </t>
  </si>
  <si>
    <t>Datum:</t>
  </si>
  <si>
    <t>11. 4. 2023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</si>
  <si>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</si>
  <si>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</si>
  <si>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</si>
  <si>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</si>
  <si>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</si>
  <si>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</si>
  <si>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</si>
  <si>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</si>
  <si>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</si>
  <si>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</si>
  <si>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</si>
  <si>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</si>
  <si>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</si>
  <si>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</si>
  <si>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</si>
  <si>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</si>
  <si>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</si>
  <si>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</si>
  <si>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</si>
  <si>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</si>
  <si>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</si>
  <si>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</si>
  <si>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</si>
  <si>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</si>
  <si>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</si>
  <si>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</si>
  <si>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</si>
  <si>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</si>
  <si>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</si>
  <si>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</si>
  <si>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</si>
  <si>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</si>
  <si>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</si>
  <si>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</si>
  <si>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</si>
  <si>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</si>
  <si>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</si>
  <si>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</si>
  <si>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</si>
  <si>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</si>
  <si>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</si>
  <si>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</si>
  <si>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</si>
  <si>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</si>
  <si>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</si>
  <si>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</si>
  <si>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</si>
  <si>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</si>
  <si>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</si>
  <si>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</si>
  <si>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P1A a P1C</t>
  </si>
  <si>
    <t>742-SLP-UKS</t>
  </si>
  <si>
    <t>STA</t>
  </si>
  <si>
    <t>1</t>
  </si>
  <si>
    <t>{ee090595-2485-49a8-90ef-8938fa2ef754}</t>
  </si>
  <si>
    <t>2</t>
  </si>
  <si>
    <t>P1B</t>
  </si>
  <si>
    <t>{28666b52-2c6c-4b1d-ab74-ef9b195ecaf8}</t>
  </si>
  <si>
    <t>P1A,B,C</t>
  </si>
  <si>
    <t>741-Silnoproudá elektrotechnika</t>
  </si>
  <si>
    <t>{2c84f05e-c2ac-460b-a097-5254c1789b93}</t>
  </si>
  <si>
    <t>KRYCÍ LIST SOUPISU PRACÍ</t>
  </si>
  <si>
    <t>Objekt:</t>
  </si>
  <si>
    <t>P1A a P1C - 742-SLP-UKS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</si>
  <si>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</si>
  <si>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</si>
  <si>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</si>
  <si>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</si>
  <si>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</si>
  <si>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</si>
  <si>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</si>
  <si>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</si>
  <si>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74233 - UKS-universální kabelový systém</t>
  </si>
  <si>
    <t xml:space="preserve">    74233-1 - Datový rozvaděč O1</t>
  </si>
  <si>
    <t xml:space="preserve">      74233-1.1 - O1-základní vybavení</t>
  </si>
  <si>
    <t xml:space="preserve">      74233-1.2 - O1-metalické vybavení</t>
  </si>
  <si>
    <t xml:space="preserve">      74233-1.3 - O1-Optické vybavení</t>
  </si>
  <si>
    <t xml:space="preserve">    74233-1a - Rozvaděč "1" serverovna doplnění optické vybavení</t>
  </si>
  <si>
    <t xml:space="preserve">    74233-1b - P1-doplnění metalické části a základního vybavení</t>
  </si>
  <si>
    <t xml:space="preserve">    74233-2 - Datové zásuvky</t>
  </si>
  <si>
    <t xml:space="preserve">      74233-2.1 - zásuvky 2xRJ45 na lištovou krabici</t>
  </si>
  <si>
    <t xml:space="preserve">    74233-3 - Elektroinstalace:kabely</t>
  </si>
  <si>
    <t xml:space="preserve">    74233-4 - Elektroinstalace:drátěné žlaby</t>
  </si>
  <si>
    <t xml:space="preserve">      74233-4.1 - žlab 200x100 na podpěrách a závitových tyčích</t>
  </si>
  <si>
    <t xml:space="preserve">      74233-4.2 - žlab 150x50 na podpěrách a závitových tyčích</t>
  </si>
  <si>
    <t xml:space="preserve">      74233-4.3 - žlab 150x100 na podpěrách - stoupačka</t>
  </si>
  <si>
    <t xml:space="preserve">      74233-4.4 - tvarovací prvky</t>
  </si>
  <si>
    <t xml:space="preserve">      74233-4.5 - pospojení tras, uzemnění</t>
  </si>
  <si>
    <t xml:space="preserve">      74233-4.6 - pomocné konstrukce</t>
  </si>
  <si>
    <t xml:space="preserve">    74233-5 - Elektroinstalace:úložný materiál</t>
  </si>
  <si>
    <t xml:space="preserve">      74233-5.1 - trubky, příchytky</t>
  </si>
  <si>
    <t xml:space="preserve">      74233-5.2 - lišty pro UKS a 230V, krabice pro přístroje 230V</t>
  </si>
  <si>
    <t xml:space="preserve">      74233-5.3 - plastový žlab</t>
  </si>
  <si>
    <t xml:space="preserve">      74233-5.4 - vyvazování kabeláže, označení tras</t>
  </si>
  <si>
    <t xml:space="preserve">      74233-5.5 - stavební otvory, zednické práce</t>
  </si>
  <si>
    <t xml:space="preserve">    74233-7 - Práce technika</t>
  </si>
  <si>
    <t xml:space="preserve">    74233-8 - Ostatní práce a dodávky</t>
  </si>
  <si>
    <t xml:space="preserve">    74233-9 - Požární ucpávky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</si>
  <si>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</si>
  <si>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</si>
  <si>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</si>
  <si>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</si>
  <si>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</si>
  <si>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</si>
  <si>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</si>
  <si>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</si>
  <si>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</si>
  <si>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</si>
  <si>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</si>
  <si>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</si>
  <si>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</si>
  <si>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</si>
  <si>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</si>
  <si>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</si>
  <si>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</si>
  <si>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</si>
  <si>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</si>
  <si>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</si>
  <si>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</si>
  <si>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74233</t>
  </si>
  <si>
    <t>UKS-universální kabelový systém</t>
  </si>
  <si>
    <t>ROZPOCET</t>
  </si>
  <si>
    <t>74233-1</t>
  </si>
  <si>
    <t>Datový rozvaděč O1</t>
  </si>
  <si>
    <t>74233-1.1</t>
  </si>
  <si>
    <t>O1-základní vybavení</t>
  </si>
  <si>
    <t>K</t>
  </si>
  <si>
    <t>742330001</t>
  </si>
  <si>
    <t>Montáž strukturované kabeláže rozvaděče nástěnného</t>
  </si>
  <si>
    <t>kus</t>
  </si>
  <si>
    <t>CS ÚRS 2023 01</t>
  </si>
  <si>
    <t>16</t>
  </si>
  <si>
    <t>3</t>
  </si>
  <si>
    <t>-632850106</t>
  </si>
  <si>
    <t>Online PSC</t>
  </si>
  <si>
    <t>https://podminky.urs.cz/item/CS_URS_2023_01/742330001</t>
  </si>
  <si>
    <t>M</t>
  </si>
  <si>
    <t>EVO20U6060</t>
  </si>
  <si>
    <t>19" NÁSTĚNNÝ RACK 20U 600X600, PŘEDNÍ SKLENĚNÉ DVEŘE SE ZÁMKEM, NOSNOST 65KG, BARVA RAL 7035 ŠEDÁ</t>
  </si>
  <si>
    <t>32</t>
  </si>
  <si>
    <t>-1351470185</t>
  </si>
  <si>
    <t>VV</t>
  </si>
  <si>
    <t>0+0+0+1</t>
  </si>
  <si>
    <t>742330011mh9</t>
  </si>
  <si>
    <t>Montáž strukturované kabeláže zařízení do rozvaděče switche ventilační jednotka</t>
  </si>
  <si>
    <t>1625888175</t>
  </si>
  <si>
    <t>4</t>
  </si>
  <si>
    <t>EC2VW</t>
  </si>
  <si>
    <t>VENTILAČNÍ DESKA S MONTÁŽÍ DO STROPU ROZVÁDĚČE 2X VENTILÁTOR + TERMOSTAT</t>
  </si>
  <si>
    <t>-98941593</t>
  </si>
  <si>
    <t>5</t>
  </si>
  <si>
    <t>742330021</t>
  </si>
  <si>
    <t>Montáž strukturované kabeláže příslušenství a ostatní práce k rozvaděčům police</t>
  </si>
  <si>
    <t>-1149441162</t>
  </si>
  <si>
    <t>https://podminky.urs.cz/item/CS_URS_2023_01/742330021</t>
  </si>
  <si>
    <t>6</t>
  </si>
  <si>
    <t>74233-6a-RADM3</t>
  </si>
  <si>
    <t>Police do stojanu  19" Výška (regálové jednotky): 1U Barva: černá Váhový limit: 80 kg Vlastnosti: Nastavitelná hloubka Odpovídající standardům: RoHS</t>
  </si>
  <si>
    <t>-467293526</t>
  </si>
  <si>
    <t>0+0+0+5</t>
  </si>
  <si>
    <t>7</t>
  </si>
  <si>
    <t>742330022</t>
  </si>
  <si>
    <t>Montáž strukturované kabeláže příslušenství a ostatní práce k rozvaděčům napájecího panelu</t>
  </si>
  <si>
    <t>489316364</t>
  </si>
  <si>
    <t>https://podminky.urs.cz/item/CS_URS_2023_01/742330022</t>
  </si>
  <si>
    <t>8</t>
  </si>
  <si>
    <t>646835</t>
  </si>
  <si>
    <t>PDU-NAPÁJ. BLOK 6X 230V PO</t>
  </si>
  <si>
    <t>-712777290</t>
  </si>
  <si>
    <t>1+0+0+0</t>
  </si>
  <si>
    <t>9</t>
  </si>
  <si>
    <t>742330023</t>
  </si>
  <si>
    <t>Montáž strukturované kabeláže příslušenství a ostatní práce k rozvaděčům vyvazovacíhoho panelu 1U</t>
  </si>
  <si>
    <t>-1990610145</t>
  </si>
  <si>
    <t>https://podminky.urs.cz/item/CS_URS_2023_01/742330023</t>
  </si>
  <si>
    <t>10</t>
  </si>
  <si>
    <t>EHPM1UM</t>
  </si>
  <si>
    <t>HORIZONTÁLNÍ 19" KOVOVÝ VYVAZOVACÍ PANEL 1U</t>
  </si>
  <si>
    <t>-1565026463</t>
  </si>
  <si>
    <t>0+0+0+7</t>
  </si>
  <si>
    <t>74233-1.2</t>
  </si>
  <si>
    <t>O1-metalické vybavení</t>
  </si>
  <si>
    <t>11</t>
  </si>
  <si>
    <t>742330034</t>
  </si>
  <si>
    <t>Montáž strukturované kabeláže příslušenství a ostatní práce k rozvaděčům patch panelu 24 portů neosazeného</t>
  </si>
  <si>
    <t>791088869</t>
  </si>
  <si>
    <t>https://podminky.urs.cz/item/CS_URS_2023_01/742330034</t>
  </si>
  <si>
    <t>12</t>
  </si>
  <si>
    <t>33793</t>
  </si>
  <si>
    <t>19" MODULÁRNÍ PATCHPANEL 48X RJ45 1U SE ZADNÍM MANAGEMENTEM</t>
  </si>
  <si>
    <t>1146663733</t>
  </si>
  <si>
    <t>0+0+0+2</t>
  </si>
  <si>
    <t>13</t>
  </si>
  <si>
    <t>742124005</t>
  </si>
  <si>
    <t>Montáž kabelů datových FTP, UTP, STP ukončení kabelu konektorem</t>
  </si>
  <si>
    <t>1051161073</t>
  </si>
  <si>
    <t>https://podminky.urs.cz/item/CS_URS_2023_01/742124005</t>
  </si>
  <si>
    <t>14</t>
  </si>
  <si>
    <t>742330051</t>
  </si>
  <si>
    <t>Montáž strukturované kabeláže zásuvek datových popis portu zásuvky</t>
  </si>
  <si>
    <t>1572394922</t>
  </si>
  <si>
    <t>https://podminky.urs.cz/item/CS_URS_2023_01/742330051</t>
  </si>
  <si>
    <t>33775</t>
  </si>
  <si>
    <t>6X MODUL RJ45 CAT.6A STP S BEZNÁSTROJOVÝM PŘIPOJENÍM DLE ISO/IEC 11801 3rd edition A CERTIFIKACÍ NA KOMPATIBILITU S POE++ DLE IEEE 802.3bt</t>
  </si>
  <si>
    <t>659266527</t>
  </si>
  <si>
    <t>0+0+0+16</t>
  </si>
  <si>
    <t>742330011mh1</t>
  </si>
  <si>
    <t>Montáž patch kabelu do rozvaděče - k zařízení</t>
  </si>
  <si>
    <t>-2076881048</t>
  </si>
  <si>
    <t>17</t>
  </si>
  <si>
    <t>51781</t>
  </si>
  <si>
    <t>PATCH KABEL CAT.6A F/UTP 2M</t>
  </si>
  <si>
    <t>23491187</t>
  </si>
  <si>
    <t>0+0+0+42</t>
  </si>
  <si>
    <t>18</t>
  </si>
  <si>
    <t>51782</t>
  </si>
  <si>
    <t>PATCH KABEL CAT.6A F/UTP 3M</t>
  </si>
  <si>
    <t>-488315828</t>
  </si>
  <si>
    <t>0+0+0+40</t>
  </si>
  <si>
    <t>74233-1.3</t>
  </si>
  <si>
    <t>O1-Optické vybavení</t>
  </si>
  <si>
    <t>19</t>
  </si>
  <si>
    <t>742330036</t>
  </si>
  <si>
    <t>Montáž strukturované kabeláže příslušenství a ostatní práce k rozvaděčům sestavení optické vany</t>
  </si>
  <si>
    <t>1111447669</t>
  </si>
  <si>
    <t>https://podminky.urs.cz/item/CS_URS_2023_01/742330036</t>
  </si>
  <si>
    <t>20</t>
  </si>
  <si>
    <t>32165</t>
  </si>
  <si>
    <t>VÝSUVNÁ OPTICKÁ VANA 24/48 VLÁKEN LC SM Single-mode Duplex KOMPLET VČETNĚ DRŽÁKŮ SVÁRŮ, ADAPTÉRU, NAVINOVACÍCH CÍVEK, DRŽÁKÚ ŠTÍTKŮ A PRŮCHODEK PRO KABELY</t>
  </si>
  <si>
    <t>770484515</t>
  </si>
  <si>
    <t>0+0+1+0</t>
  </si>
  <si>
    <t>742124013</t>
  </si>
  <si>
    <t>Montáž kabelů datových optických pro vnitřní rozvody ukončení vlákna optického kabelu pigtailem včetně svaru</t>
  </si>
  <si>
    <t>-491302642</t>
  </si>
  <si>
    <t>https://podminky.urs.cz/item/CS_URS_2023_01/742124013</t>
  </si>
  <si>
    <t>22</t>
  </si>
  <si>
    <t>742330029</t>
  </si>
  <si>
    <t>Montáž strukturované kabeláže příslušenství a ostatní práce k rozvaděčům konektoru MM/SM</t>
  </si>
  <si>
    <t>-493681962</t>
  </si>
  <si>
    <t>https://podminky.urs.cz/item/CS_URS_2023_01/742330029</t>
  </si>
  <si>
    <t>23</t>
  </si>
  <si>
    <t>742330102</t>
  </si>
  <si>
    <t>Montáž strukturované kabeláže měření segmentu optického, měření útlumu, 2 okna</t>
  </si>
  <si>
    <t>-207850063</t>
  </si>
  <si>
    <t>https://podminky.urs.cz/item/CS_URS_2023_01/742330102</t>
  </si>
  <si>
    <t>24</t>
  </si>
  <si>
    <t>32243</t>
  </si>
  <si>
    <t>pigtail LC OS2 1m LSZH</t>
  </si>
  <si>
    <t>708081936</t>
  </si>
  <si>
    <t>0+0+0+12</t>
  </si>
  <si>
    <t>25</t>
  </si>
  <si>
    <t>32744</t>
  </si>
  <si>
    <t>TRUBIČKY NA OCHRANU SVÁRU 50KS</t>
  </si>
  <si>
    <t>-450881992</t>
  </si>
  <si>
    <t>26</t>
  </si>
  <si>
    <t>1307461048</t>
  </si>
  <si>
    <t>27</t>
  </si>
  <si>
    <t>32607</t>
  </si>
  <si>
    <t>OPTICKÝ PATCH KABEL LC/LC DPLX OS1 2M</t>
  </si>
  <si>
    <t>397856145</t>
  </si>
  <si>
    <t>28</t>
  </si>
  <si>
    <t>32608</t>
  </si>
  <si>
    <t>OPTICKÝ PATCH KABEL LC/LC DPLX OS1 3M</t>
  </si>
  <si>
    <t>946895027</t>
  </si>
  <si>
    <t>74233-1a</t>
  </si>
  <si>
    <t>Rozvaděč "1" serverovna doplnění optické vybavení</t>
  </si>
  <si>
    <t>29</t>
  </si>
  <si>
    <t>742330026</t>
  </si>
  <si>
    <t>Montáž strukturované kabeláže příslušenství a ostatní práce k rozvaděčům panelu pro 24 x optický konektor včetně vany</t>
  </si>
  <si>
    <t>CS ÚRS 2022 01</t>
  </si>
  <si>
    <t>1270267742</t>
  </si>
  <si>
    <t>https://podminky.urs.cz/item/CS_URS_2022_01/742330026</t>
  </si>
  <si>
    <t>30</t>
  </si>
  <si>
    <t>1300262630</t>
  </si>
  <si>
    <t>31</t>
  </si>
  <si>
    <t>1761369530</t>
  </si>
  <si>
    <t>-37463791</t>
  </si>
  <si>
    <t>33</t>
  </si>
  <si>
    <t>-1799730365</t>
  </si>
  <si>
    <t>34</t>
  </si>
  <si>
    <t>83669667</t>
  </si>
  <si>
    <t>35</t>
  </si>
  <si>
    <t>762385063</t>
  </si>
  <si>
    <t>36</t>
  </si>
  <si>
    <t>99385534</t>
  </si>
  <si>
    <t>37</t>
  </si>
  <si>
    <t>718178797</t>
  </si>
  <si>
    <t>74233-1b</t>
  </si>
  <si>
    <t>P1-doplnění metalické části a základního vybavení</t>
  </si>
  <si>
    <t>38</t>
  </si>
  <si>
    <t>842938135</t>
  </si>
  <si>
    <t>39</t>
  </si>
  <si>
    <t>-1867575396</t>
  </si>
  <si>
    <t>40</t>
  </si>
  <si>
    <t>-375070279</t>
  </si>
  <si>
    <t>41</t>
  </si>
  <si>
    <t>2128396142</t>
  </si>
  <si>
    <t>42</t>
  </si>
  <si>
    <t>2096058677</t>
  </si>
  <si>
    <t>8+0+0+0</t>
  </si>
  <si>
    <t>43</t>
  </si>
  <si>
    <t>-1140703568</t>
  </si>
  <si>
    <t>44</t>
  </si>
  <si>
    <t>1605906165</t>
  </si>
  <si>
    <t>10+0+0+0</t>
  </si>
  <si>
    <t>45</t>
  </si>
  <si>
    <t>-609287616</t>
  </si>
  <si>
    <t>18+0+0+0</t>
  </si>
  <si>
    <t>46</t>
  </si>
  <si>
    <t>-306655664</t>
  </si>
  <si>
    <t>47</t>
  </si>
  <si>
    <t>844642505</t>
  </si>
  <si>
    <t>2+0+0+0</t>
  </si>
  <si>
    <t>48</t>
  </si>
  <si>
    <t>-228084889</t>
  </si>
  <si>
    <t>49</t>
  </si>
  <si>
    <t>1449119948</t>
  </si>
  <si>
    <t>50</t>
  </si>
  <si>
    <t>-1505997648</t>
  </si>
  <si>
    <t>51</t>
  </si>
  <si>
    <t>1857859290</t>
  </si>
  <si>
    <t>74233-2</t>
  </si>
  <si>
    <t>Datové zásuvky</t>
  </si>
  <si>
    <t>74233-2.1</t>
  </si>
  <si>
    <t>zásuvky 2xRJ45 na lištovou krabici</t>
  </si>
  <si>
    <t>52</t>
  </si>
  <si>
    <t>741112051</t>
  </si>
  <si>
    <t>Montáž krabic elektroinstalačních bez napojení na trubky a lišty, demontáže a montáže víčka a přístroje protahovacích nebo odbočných lištových plastových odbočných</t>
  </si>
  <si>
    <t>-1850300238</t>
  </si>
  <si>
    <t>https://podminky.urs.cz/item/CS_URS_2023_01/741112051</t>
  </si>
  <si>
    <t>53</t>
  </si>
  <si>
    <t>34571498</t>
  </si>
  <si>
    <t>krabice lištová přístrojová HF</t>
  </si>
  <si>
    <t>2062514741</t>
  </si>
  <si>
    <t>0+12+13+12</t>
  </si>
  <si>
    <t>54</t>
  </si>
  <si>
    <t>742330044</t>
  </si>
  <si>
    <t>Montáž strukturované kabeláže zásuvek datových pod omítku, do nábytku, do parapetního žlabu nebo podlahové krabice 1 až 6 pozic</t>
  </si>
  <si>
    <t>-170254303</t>
  </si>
  <si>
    <t>https://podminky.urs.cz/item/CS_URS_2023_01/742330044</t>
  </si>
  <si>
    <t>55</t>
  </si>
  <si>
    <t>774326380</t>
  </si>
  <si>
    <t>0+24+26+24</t>
  </si>
  <si>
    <t>56</t>
  </si>
  <si>
    <t>742330101</t>
  </si>
  <si>
    <t>Montáž strukturované kabeláže měření segmentu metalického s vyhotovením protokolu</t>
  </si>
  <si>
    <t>467140877</t>
  </si>
  <si>
    <t>https://podminky.urs.cz/item/CS_URS_2023_01/742330101</t>
  </si>
  <si>
    <t>57</t>
  </si>
  <si>
    <t>-472643229</t>
  </si>
  <si>
    <t>58</t>
  </si>
  <si>
    <t>76576</t>
  </si>
  <si>
    <t xml:space="preserve">MOSAIC DATOVÁ ZÁSUVKA 45X45 MM, 1XRJ45 STP C6A, 2 MODULY, BÍLÁ S BEZNÁSTROJOVÝM PŘIPOJENÍM DLE ISO/IEC 11801 3rd edition, URČENÁ PRO ZDRAVOTNICTVÍ S ODOLNOSTÍ VŮČI DESINFEKCÍM, CERTIFIKACE NA KOMPATIBILITU S POE++ DLE IEEE 802.3bt včetně montážní desky, rámečku </t>
  </si>
  <si>
    <t>1346230561</t>
  </si>
  <si>
    <t>59</t>
  </si>
  <si>
    <t>-1416176212</t>
  </si>
  <si>
    <t>60</t>
  </si>
  <si>
    <t>817173081</t>
  </si>
  <si>
    <t>74233-3</t>
  </si>
  <si>
    <t>Elektroinstalace:kabely</t>
  </si>
  <si>
    <t>61</t>
  </si>
  <si>
    <t>742121001</t>
  </si>
  <si>
    <t>Montáž kabelů sdělovacích pro vnitřní rozvody počtu žil do 15</t>
  </si>
  <si>
    <t>m</t>
  </si>
  <si>
    <t>293478034</t>
  </si>
  <si>
    <t>https://podminky.urs.cz/item/CS_URS_2023_01/742121001</t>
  </si>
  <si>
    <t>62</t>
  </si>
  <si>
    <t>32778</t>
  </si>
  <si>
    <t>Kabel CAT6A 10GX, Bonded-Pair,4pr, F/UTP, PE Jkt, CMR, 305m Ethernet up to 10GBASE-T, Wi-Fi 6, Wi-Fi 5, HDBaseT, PoE++, PoE+, PoE, pr.vodiče:AWG23 B2cas1d0</t>
  </si>
  <si>
    <t>-362087887</t>
  </si>
  <si>
    <t>0+1800+1900+1900</t>
  </si>
  <si>
    <t>63</t>
  </si>
  <si>
    <t>742124011</t>
  </si>
  <si>
    <t>Montáž kabelů datových optických pro vnitřní rozvody do trubky zatažením</t>
  </si>
  <si>
    <t>1454187955</t>
  </si>
  <si>
    <t>https://podminky.urs.cz/item/CS_URS_2023_01/742124011</t>
  </si>
  <si>
    <t>170+0+0+0</t>
  </si>
  <si>
    <t>64</t>
  </si>
  <si>
    <t>CLTD12OS2-B2ca</t>
  </si>
  <si>
    <t>GF008PDC24LU-B2ca optický kabel, PDC - těsná ochrana, 24x9um OS2, univerzální, B2ca, HFFR-LS, černý</t>
  </si>
  <si>
    <t>1762933042</t>
  </si>
  <si>
    <t>74233-4</t>
  </si>
  <si>
    <t>Elektroinstalace:drátěné žlaby</t>
  </si>
  <si>
    <t>74233-4.1</t>
  </si>
  <si>
    <t>žlab 200x100 na podpěrách a závitových tyčích</t>
  </si>
  <si>
    <t>65</t>
  </si>
  <si>
    <t>742110104</t>
  </si>
  <si>
    <t>Montáž kabelového žlabu drátěného 250/100 mm</t>
  </si>
  <si>
    <t>687704406</t>
  </si>
  <si>
    <t>https://podminky.urs.cz/item/CS_URS_2023_01/742110104</t>
  </si>
  <si>
    <t>66</t>
  </si>
  <si>
    <t>ARK-211230</t>
  </si>
  <si>
    <t>Drátěný kabelový žlab 200/100</t>
  </si>
  <si>
    <t>1853684245</t>
  </si>
  <si>
    <t>67</t>
  </si>
  <si>
    <t>ARK-213010</t>
  </si>
  <si>
    <t>Spojka žlabu</t>
  </si>
  <si>
    <t>315563495</t>
  </si>
  <si>
    <t>68</t>
  </si>
  <si>
    <t>742110124</t>
  </si>
  <si>
    <t>Montáž kabelového žlabu nosníku včetně konzol nebo závitových tyčí, šířky 250 mm</t>
  </si>
  <si>
    <t>264486437</t>
  </si>
  <si>
    <t>https://podminky.urs.cz/item/CS_URS_2023_01/742110124</t>
  </si>
  <si>
    <t>69</t>
  </si>
  <si>
    <t>ARK-216020</t>
  </si>
  <si>
    <t>Podpěra 200 - pro žlab 200/50, 200/100</t>
  </si>
  <si>
    <t>-1789919828</t>
  </si>
  <si>
    <t>70</t>
  </si>
  <si>
    <t>ARK-219021</t>
  </si>
  <si>
    <t>Závitová tyč 8 mm/1m</t>
  </si>
  <si>
    <t>-976926795</t>
  </si>
  <si>
    <t>74233-4.2</t>
  </si>
  <si>
    <t>žlab 150x50 na podpěrách a závitových tyčích</t>
  </si>
  <si>
    <t>71</t>
  </si>
  <si>
    <t>742110102</t>
  </si>
  <si>
    <t>Montáž kabelového žlabu drátěného 150/100 mm</t>
  </si>
  <si>
    <t>-226822934</t>
  </si>
  <si>
    <t>https://podminky.urs.cz/item/CS_URS_2023_01/742110102</t>
  </si>
  <si>
    <t>72</t>
  </si>
  <si>
    <t>ARK-211130</t>
  </si>
  <si>
    <t>Drátěný kabelový žlab 150/50</t>
  </si>
  <si>
    <t>2019537930</t>
  </si>
  <si>
    <t>6+40+20+40</t>
  </si>
  <si>
    <t>73</t>
  </si>
  <si>
    <t>742110122</t>
  </si>
  <si>
    <t>Montáž kabelového žlabu nosníku včetně konzol nebo závitových tyčí, šířky 150 mm</t>
  </si>
  <si>
    <t>-324783435</t>
  </si>
  <si>
    <t>https://podminky.urs.cz/item/CS_URS_2023_01/742110122</t>
  </si>
  <si>
    <t>74</t>
  </si>
  <si>
    <t>ARK-216015</t>
  </si>
  <si>
    <t>Podpěra 150 - pro žlab 50/50, 150/50, 150/100</t>
  </si>
  <si>
    <t>-1575240925</t>
  </si>
  <si>
    <t>75</t>
  </si>
  <si>
    <t>ARK-214035</t>
  </si>
  <si>
    <t>Držák 3/150 pomocí závitové tyče - pro žlab 150/50, 150/100</t>
  </si>
  <si>
    <t>-1261829799</t>
  </si>
  <si>
    <t>76</t>
  </si>
  <si>
    <t>1552916601</t>
  </si>
  <si>
    <t>77</t>
  </si>
  <si>
    <t>ARK-214050</t>
  </si>
  <si>
    <t>Trapézový držák M8 zatížení 60kg včetně spojovacího materiálu</t>
  </si>
  <si>
    <t>-926195031</t>
  </si>
  <si>
    <t>42+6+6+0</t>
  </si>
  <si>
    <t>78</t>
  </si>
  <si>
    <t>ARK-219053</t>
  </si>
  <si>
    <t>Spojka závitové tyče</t>
  </si>
  <si>
    <t>-1373750717</t>
  </si>
  <si>
    <t>79</t>
  </si>
  <si>
    <t>-2012620498</t>
  </si>
  <si>
    <t>80</t>
  </si>
  <si>
    <t>-313828816</t>
  </si>
  <si>
    <t>74233-4.3</t>
  </si>
  <si>
    <t>žlab 150x100 na podpěrách - stoupačka</t>
  </si>
  <si>
    <t>81</t>
  </si>
  <si>
    <t>2068967655</t>
  </si>
  <si>
    <t>82</t>
  </si>
  <si>
    <t>ARK-211220</t>
  </si>
  <si>
    <t>Drátěný kabelový žlab 150/100</t>
  </si>
  <si>
    <t>-1533628691</t>
  </si>
  <si>
    <t>83</t>
  </si>
  <si>
    <t>1128709942</t>
  </si>
  <si>
    <t>84</t>
  </si>
  <si>
    <t>-1071934145</t>
  </si>
  <si>
    <t>85</t>
  </si>
  <si>
    <t>208077029</t>
  </si>
  <si>
    <t>74233-4.4</t>
  </si>
  <si>
    <t>tvarovací prvky</t>
  </si>
  <si>
    <t>86</t>
  </si>
  <si>
    <t>-901571460</t>
  </si>
  <si>
    <t>87</t>
  </si>
  <si>
    <t>ARK-223040</t>
  </si>
  <si>
    <t>Spojka tvarovací pro vytváření kolen T-kusů, křížení a jiných, včetně spojovacího materiálu</t>
  </si>
  <si>
    <t>609037741</t>
  </si>
  <si>
    <t>88</t>
  </si>
  <si>
    <t>ARK-223067</t>
  </si>
  <si>
    <t>Spojka kloubová včetně spojovacího materiálu</t>
  </si>
  <si>
    <t>-249929925</t>
  </si>
  <si>
    <t>74233-4.5</t>
  </si>
  <si>
    <t>pospojení tras, uzemnění</t>
  </si>
  <si>
    <t>89</t>
  </si>
  <si>
    <t>741410003</t>
  </si>
  <si>
    <t>Montáž uzemňovacího vedení s upevněním, propojením a připojením pomocí svorek na povrchu drátu nebo lana Ø do 10 mm</t>
  </si>
  <si>
    <t>1398244638</t>
  </si>
  <si>
    <t>https://podminky.urs.cz/item/CS_URS_2023_01/741410003</t>
  </si>
  <si>
    <t>90</t>
  </si>
  <si>
    <t>34140826</t>
  </si>
  <si>
    <t>vodič propojovací jádro Cu plné izolace PVC 450/750V (H07V-U) 1x6mm2</t>
  </si>
  <si>
    <t>256</t>
  </si>
  <si>
    <t>-2000393146</t>
  </si>
  <si>
    <t>91</t>
  </si>
  <si>
    <t>741420021R1</t>
  </si>
  <si>
    <t>Montáž hromosvodného vedení svorek se 2 šrouby</t>
  </si>
  <si>
    <t>-601196121</t>
  </si>
  <si>
    <t>https://podminky.urs.cz/item/CS_URS_2023_01/741420021R1</t>
  </si>
  <si>
    <t>92</t>
  </si>
  <si>
    <t>741420021</t>
  </si>
  <si>
    <t>1683938945</t>
  </si>
  <si>
    <t>https://podminky.urs.cz/item/CS_URS_2023_01/741420021</t>
  </si>
  <si>
    <t>93</t>
  </si>
  <si>
    <t>ARK-213070</t>
  </si>
  <si>
    <t>Spojka pro doplňkové pospojení jednotlivých žlabů</t>
  </si>
  <si>
    <t>-90483032</t>
  </si>
  <si>
    <t>94</t>
  </si>
  <si>
    <t>ARK-213077</t>
  </si>
  <si>
    <t>Svorka vhodná pro funkci náhodného zemniče  pro připojení kabelových žlabů k zemnícímu okruhu 25mm2 "mosaz"/spoj. mat. "mosaz"</t>
  </si>
  <si>
    <t>-179353853</t>
  </si>
  <si>
    <t>74233-4.6</t>
  </si>
  <si>
    <t>pomocné konstrukce</t>
  </si>
  <si>
    <t>95</t>
  </si>
  <si>
    <t>741910002</t>
  </si>
  <si>
    <t>Montáž kabelových věšáků bez osazení úchytných prvků stojiny s háky</t>
  </si>
  <si>
    <t>1358686685</t>
  </si>
  <si>
    <t>https://podminky.urs.cz/item/CS_URS_2023_01/741910002</t>
  </si>
  <si>
    <t>96</t>
  </si>
  <si>
    <t>ARK-227100</t>
  </si>
  <si>
    <t>Stojna prostorová  1000 - 1,5mm prostorová třístranná</t>
  </si>
  <si>
    <t>-2005464376</t>
  </si>
  <si>
    <t>97</t>
  </si>
  <si>
    <t>ARK-214310</t>
  </si>
  <si>
    <t>Úhlový držák stojny</t>
  </si>
  <si>
    <t>1440779705</t>
  </si>
  <si>
    <t>74233-5</t>
  </si>
  <si>
    <t>Elektroinstalace:úložný materiál</t>
  </si>
  <si>
    <t>74233-5.1</t>
  </si>
  <si>
    <t>trubky, příchytky</t>
  </si>
  <si>
    <t>98</t>
  </si>
  <si>
    <t>742110003</t>
  </si>
  <si>
    <t>Montáž trubek elektroinstalačních plastových ohebných uložených volně na příchytky</t>
  </si>
  <si>
    <t>581294566</t>
  </si>
  <si>
    <t>https://podminky.urs.cz/item/CS_URS_2023_01/742110003</t>
  </si>
  <si>
    <t>99</t>
  </si>
  <si>
    <t>34571154</t>
  </si>
  <si>
    <t>trubka elektroinstalační ohebná z PH, D 22,9/28,5mm</t>
  </si>
  <si>
    <t>-417621808</t>
  </si>
  <si>
    <t>10+40+30+30</t>
  </si>
  <si>
    <t>100</t>
  </si>
  <si>
    <t>10002907061</t>
  </si>
  <si>
    <t>příchytka 25MM HF</t>
  </si>
  <si>
    <t>128</t>
  </si>
  <si>
    <t>-518938529</t>
  </si>
  <si>
    <t>126,923076923077*2,6 'Přepočtené koeficientem množství</t>
  </si>
  <si>
    <t>101</t>
  </si>
  <si>
    <t>34571157</t>
  </si>
  <si>
    <t>trubka elektroinstalační ohebná z PH, D 35,9/42,2mm</t>
  </si>
  <si>
    <t>445690647</t>
  </si>
  <si>
    <t>10+20+20+20</t>
  </si>
  <si>
    <t>102</t>
  </si>
  <si>
    <t>1217240-1</t>
  </si>
  <si>
    <t>příchytka 40MM HF</t>
  </si>
  <si>
    <t>-2085203309</t>
  </si>
  <si>
    <t>70*3 'Přepočtené koeficientem množství</t>
  </si>
  <si>
    <t>103</t>
  </si>
  <si>
    <t>742110013</t>
  </si>
  <si>
    <t>Montáž trubek elektroinstalačních plastových tuhých pro vnitřní rozvody pro optická vlákna</t>
  </si>
  <si>
    <t>-1165588484</t>
  </si>
  <si>
    <t>https://podminky.urs.cz/item/CS_URS_2023_01/742110013</t>
  </si>
  <si>
    <t>104</t>
  </si>
  <si>
    <t>34571829</t>
  </si>
  <si>
    <t>mikrotrubička HDPE zemní zodolněná vnitřní lubrikační vrstva D 14/10mm</t>
  </si>
  <si>
    <t>676531815</t>
  </si>
  <si>
    <t>150*1,05 'Přepočtené koeficientem množství</t>
  </si>
  <si>
    <t>105</t>
  </si>
  <si>
    <t>742111001</t>
  </si>
  <si>
    <t>Montáž příchytek pro kabely samostatné ohniodolné včetně šroubu a hmoždinky</t>
  </si>
  <si>
    <t>-668669550</t>
  </si>
  <si>
    <t>https://podminky.urs.cz/item/CS_URS_2023_01/742111001</t>
  </si>
  <si>
    <t>106</t>
  </si>
  <si>
    <t>SN-ESD 11</t>
  </si>
  <si>
    <t>Kolík nebo stahovací pásek ESD 11, délka dříku 11 mm, světle šedá</t>
  </si>
  <si>
    <t>ks</t>
  </si>
  <si>
    <t>-1094449200</t>
  </si>
  <si>
    <t>40+250+230+230</t>
  </si>
  <si>
    <t>107</t>
  </si>
  <si>
    <t>SN-DKS 3-13</t>
  </si>
  <si>
    <t>Oblouk 90° s konci na vnitřní a vnější pájení 10 3-13</t>
  </si>
  <si>
    <t>-1310639369</t>
  </si>
  <si>
    <t>108</t>
  </si>
  <si>
    <t>SN-DKS 6-20</t>
  </si>
  <si>
    <t>Oblouk 90° s konci na vnitřní a vnější pájení 10 6-20</t>
  </si>
  <si>
    <t>90582411</t>
  </si>
  <si>
    <t>109</t>
  </si>
  <si>
    <t>2207028</t>
  </si>
  <si>
    <t>2031 M 15 FS - Svazkový držák Grip</t>
  </si>
  <si>
    <t>1655992111</t>
  </si>
  <si>
    <t>20+100+120+100</t>
  </si>
  <si>
    <t>110</t>
  </si>
  <si>
    <t>2207036</t>
  </si>
  <si>
    <t>2031 M 30 FS - Svazkový držák Grip</t>
  </si>
  <si>
    <t>-1807898088</t>
  </si>
  <si>
    <t>30+0+0+30</t>
  </si>
  <si>
    <t>74233-5.2</t>
  </si>
  <si>
    <t>lišty pro UKS a 230V, krabice pro přístroje 230V</t>
  </si>
  <si>
    <t>111</t>
  </si>
  <si>
    <t>742110041</t>
  </si>
  <si>
    <t>Montáž lišt elektroinstalačních vkládacích</t>
  </si>
  <si>
    <t>-558572216</t>
  </si>
  <si>
    <t>https://podminky.urs.cz/item/CS_URS_2023_01/742110041</t>
  </si>
  <si>
    <t>112</t>
  </si>
  <si>
    <t>34571007-1</t>
  </si>
  <si>
    <t>lišta elektroinstalační hranatá PVC 40x20mm</t>
  </si>
  <si>
    <t>1473570065</t>
  </si>
  <si>
    <t>0+40+70+80</t>
  </si>
  <si>
    <t>113</t>
  </si>
  <si>
    <t>-1774875324</t>
  </si>
  <si>
    <t>114</t>
  </si>
  <si>
    <t>-752056011</t>
  </si>
  <si>
    <t>0+0+8+12</t>
  </si>
  <si>
    <t>74233-5.3</t>
  </si>
  <si>
    <t>plastový žlab</t>
  </si>
  <si>
    <t>115</t>
  </si>
  <si>
    <t>742110402</t>
  </si>
  <si>
    <t>Montáž instalačních kanálů plastových dvoukomorových</t>
  </si>
  <si>
    <t>-1717738961</t>
  </si>
  <si>
    <t>https://podminky.urs.cz/item/CS_URS_2023_01/742110402</t>
  </si>
  <si>
    <t>116</t>
  </si>
  <si>
    <t>56245113</t>
  </si>
  <si>
    <t>žlab kabelový s víkem ze směsových plastů 130x130mm</t>
  </si>
  <si>
    <t>2001867218</t>
  </si>
  <si>
    <t>74233-5.4</t>
  </si>
  <si>
    <t>vyvazování kabeláže, označení tras</t>
  </si>
  <si>
    <t>117</t>
  </si>
  <si>
    <t>742190003</t>
  </si>
  <si>
    <t>Ostatní práce pro trasy vyvazování kabeláže ve žlabech</t>
  </si>
  <si>
    <t>-871740315</t>
  </si>
  <si>
    <t>https://podminky.urs.cz/item/CS_URS_2023_01/742190003</t>
  </si>
  <si>
    <t>118</t>
  </si>
  <si>
    <t>34572331</t>
  </si>
  <si>
    <t>páska stahovací kabelová 12,6x230mm</t>
  </si>
  <si>
    <t>100 kus</t>
  </si>
  <si>
    <t>-1698637123</t>
  </si>
  <si>
    <t>119</t>
  </si>
  <si>
    <t>34572308</t>
  </si>
  <si>
    <t>páska stahovací kabelová 3,6x200mm</t>
  </si>
  <si>
    <t>1695051974</t>
  </si>
  <si>
    <t>120</t>
  </si>
  <si>
    <t>742190002</t>
  </si>
  <si>
    <t>Ostatní práce pro trasy značení trasy vedení</t>
  </si>
  <si>
    <t>1734405313</t>
  </si>
  <si>
    <t>https://podminky.urs.cz/item/CS_URS_2023_01/742190002</t>
  </si>
  <si>
    <t>121</t>
  </si>
  <si>
    <t>742ZT1</t>
  </si>
  <si>
    <t>Kabelový štítek označovací, 30x8mm zavírací, 1 ks</t>
  </si>
  <si>
    <t>277353294</t>
  </si>
  <si>
    <t>122</t>
  </si>
  <si>
    <t>742ZT2</t>
  </si>
  <si>
    <t>Evidenční štítek pro značení nosných tras včetně samolepícího štítku</t>
  </si>
  <si>
    <t>398817586</t>
  </si>
  <si>
    <t>74233-5.5</t>
  </si>
  <si>
    <t>stavební otvory, zednické práce</t>
  </si>
  <si>
    <t>123</t>
  </si>
  <si>
    <t>468081311</t>
  </si>
  <si>
    <t>Vybourání otvorů ve zdivu cihelném plochy do 0,0225 m2 a tloušťky do 15 cm</t>
  </si>
  <si>
    <t>-315409424</t>
  </si>
  <si>
    <t>https://podminky.urs.cz/item/CS_URS_2023_01/468081311</t>
  </si>
  <si>
    <t>0+7+5+5</t>
  </si>
  <si>
    <t>124</t>
  </si>
  <si>
    <t>468081512</t>
  </si>
  <si>
    <t>Vybourání otvorů ve zdivu železobetonovém plochy do 0,09 m2 a tloušťky přes 15 do 30 cm</t>
  </si>
  <si>
    <t>-440157384</t>
  </si>
  <si>
    <t>https://podminky.urs.cz/item/CS_URS_2023_01/468081512</t>
  </si>
  <si>
    <t>2+8+5+5</t>
  </si>
  <si>
    <t>125</t>
  </si>
  <si>
    <t>468082212</t>
  </si>
  <si>
    <t>Vybourání otvorů ve stropech a klenbách železobetonových plochy do 0,09 m2 a tloušťky přes 10 do 20 cm</t>
  </si>
  <si>
    <t>-534648407</t>
  </si>
  <si>
    <t>https://podminky.urs.cz/item/CS_URS_2023_01/468082212</t>
  </si>
  <si>
    <t>2+1+2+0</t>
  </si>
  <si>
    <t>126</t>
  </si>
  <si>
    <t>468101112</t>
  </si>
  <si>
    <t>Vysekání rýh pro montáž trubek a kabelů v kamenných nebo betonových zdech hloubky do 3 cm a šířky přes 3 do 5 cm</t>
  </si>
  <si>
    <t>2104634072</t>
  </si>
  <si>
    <t>https://podminky.urs.cz/item/CS_URS_2023_01/468101112</t>
  </si>
  <si>
    <t>1+1+1+1</t>
  </si>
  <si>
    <t>127</t>
  </si>
  <si>
    <t>468101412</t>
  </si>
  <si>
    <t>Vysekání rýh pro montáž trubek a kabelů v cihelných zdech hloubky do 3 cm a šířky přes 3 do 5 cm</t>
  </si>
  <si>
    <t>-283055585</t>
  </si>
  <si>
    <t>https://podminky.urs.cz/item/CS_URS_2023_01/468101412</t>
  </si>
  <si>
    <t>0+10+10+10</t>
  </si>
  <si>
    <t>997013631</t>
  </si>
  <si>
    <t>Poplatek za uložení stavebního odpadu na skládce (skládkovné) směsného stavebního a demoličního zatříděného do Katalogu odpadů pod kódem 17 09 04</t>
  </si>
  <si>
    <t>t</t>
  </si>
  <si>
    <t>1260052640</t>
  </si>
  <si>
    <t>https://podminky.urs.cz/item/CS_URS_2023_01/997013631</t>
  </si>
  <si>
    <t>129</t>
  </si>
  <si>
    <t>997013863mh1</t>
  </si>
  <si>
    <t>Poplatek za uložení stavebního odpadu, recyklace - Zákon č. 185/2001, o odpadech a o změně některých dalších zákonů.</t>
  </si>
  <si>
    <t>-869189065</t>
  </si>
  <si>
    <t>130</t>
  </si>
  <si>
    <t>998742102</t>
  </si>
  <si>
    <t>Přesun hmot pro slaboproud stanovený z hmotnosti přesunovaného materiálu vodorovná dopravní vzdálenost do 50 m v objektech výšky přes 6 do 12 m</t>
  </si>
  <si>
    <t>262144</t>
  </si>
  <si>
    <t>-821521150</t>
  </si>
  <si>
    <t>https://podminky.urs.cz/item/CS_URS_2023_01/998742102</t>
  </si>
  <si>
    <t>131</t>
  </si>
  <si>
    <t>460941212</t>
  </si>
  <si>
    <t>Vyplnění rýh vyplnění a omítnutí rýh ve stěnách hloubky do 3 cm a šířky přes 3 do 5 cm</t>
  </si>
  <si>
    <t>1051882178</t>
  </si>
  <si>
    <t>https://podminky.urs.cz/item/CS_URS_2023_01/460941212</t>
  </si>
  <si>
    <t>132</t>
  </si>
  <si>
    <t>SLP143</t>
  </si>
  <si>
    <t>Stavební pojivo pro uložení el. materiálu  pro obyčejné omítky</t>
  </si>
  <si>
    <t>kg</t>
  </si>
  <si>
    <t>561169604</t>
  </si>
  <si>
    <t>74233-7</t>
  </si>
  <si>
    <t>Práce technika</t>
  </si>
  <si>
    <t>133</t>
  </si>
  <si>
    <t>742220511R1x</t>
  </si>
  <si>
    <t>Úprava stávajících rozvaděčů serverovna1 a P1</t>
  </si>
  <si>
    <t>hod</t>
  </si>
  <si>
    <t>-1882264279</t>
  </si>
  <si>
    <t>134</t>
  </si>
  <si>
    <t>742330011</t>
  </si>
  <si>
    <t>Montáž strukturované kabeláže zařízení do rozvaděče switche, UPS, DVR, server bez nastavení</t>
  </si>
  <si>
    <t>-2057808696</t>
  </si>
  <si>
    <t>https://podminky.urs.cz/item/CS_URS_2022_01/742330011</t>
  </si>
  <si>
    <t>135</t>
  </si>
  <si>
    <t>742330011R1</t>
  </si>
  <si>
    <t>Spolupráce s IT technikem při propojení systému UKS na stávající systém</t>
  </si>
  <si>
    <t>-2107945846</t>
  </si>
  <si>
    <t>136</t>
  </si>
  <si>
    <t>742330511R2</t>
  </si>
  <si>
    <t>Výchozí revize systému UKS</t>
  </si>
  <si>
    <t>1702020427</t>
  </si>
  <si>
    <t>74233-8</t>
  </si>
  <si>
    <t>Ostatní práce a dodávky</t>
  </si>
  <si>
    <t>137</t>
  </si>
  <si>
    <t>966084008-1</t>
  </si>
  <si>
    <t xml:space="preserve">Demontáž a zpětná montáž podhledů včetně výměny poškozených částí </t>
  </si>
  <si>
    <t>-1827626829</t>
  </si>
  <si>
    <t>60+80+60+60</t>
  </si>
  <si>
    <t>138</t>
  </si>
  <si>
    <t>74222omat</t>
  </si>
  <si>
    <t>Ostatní drobný materiál, spojky, svorkovnice, propojovací spojky</t>
  </si>
  <si>
    <t>...</t>
  </si>
  <si>
    <t>-730519154</t>
  </si>
  <si>
    <t>74233-9</t>
  </si>
  <si>
    <t>Požární ucpávky</t>
  </si>
  <si>
    <t>139</t>
  </si>
  <si>
    <t>742190004</t>
  </si>
  <si>
    <t>Ostatní práce pro trasy vložení požárně těsnicího materiálu pro prostup</t>
  </si>
  <si>
    <t>239994112</t>
  </si>
  <si>
    <t>https://podminky.urs.cz/item/CS_URS_2023_01/742190004</t>
  </si>
  <si>
    <t>140</t>
  </si>
  <si>
    <t>742PUCP4</t>
  </si>
  <si>
    <t>Označení ucpávky</t>
  </si>
  <si>
    <t>731836643</t>
  </si>
  <si>
    <t>141</t>
  </si>
  <si>
    <t>742PUCP5</t>
  </si>
  <si>
    <t>Revize ucpávky</t>
  </si>
  <si>
    <t>-508430917</t>
  </si>
  <si>
    <t>142</t>
  </si>
  <si>
    <t>742PUCP1</t>
  </si>
  <si>
    <t>protipožární kabelový disk kabely s  jedním vodičem pr.&lt;= 14mm, kabely s více vodiči pr. &lt;= 19mm EI90, beton, zdivo, SDK-stěna</t>
  </si>
  <si>
    <t>-129834607</t>
  </si>
  <si>
    <t>143</t>
  </si>
  <si>
    <t>742PUCP2</t>
  </si>
  <si>
    <t>zpevňující tmel kabely svazek pr.&lt;= 50mm beton, zdivo, SDK, stěna strop</t>
  </si>
  <si>
    <t>-1016582841</t>
  </si>
  <si>
    <t>1+2+2+2</t>
  </si>
  <si>
    <t>144</t>
  </si>
  <si>
    <t>742PUCP3</t>
  </si>
  <si>
    <t>CP 670/CFS-CT, protipožární povlak žlab š.150-400 beton, zdivo, SDK, stěna strop</t>
  </si>
  <si>
    <t>1073376508</t>
  </si>
  <si>
    <t>145</t>
  </si>
  <si>
    <t>742PUCP3.1</t>
  </si>
  <si>
    <t>protipožární povlak utěsnění rezervních trubek do pr.50 stěna strop</t>
  </si>
  <si>
    <t>1002094980</t>
  </si>
  <si>
    <t>1+1+1+0</t>
  </si>
  <si>
    <t>VRN</t>
  </si>
  <si>
    <t>Vedlejší rozpočtové náklady</t>
  </si>
  <si>
    <t>VRN1</t>
  </si>
  <si>
    <t>Průzkumné, geodetické a projektové práce</t>
  </si>
  <si>
    <t>146</t>
  </si>
  <si>
    <t>013254000</t>
  </si>
  <si>
    <t>Dokumentace skutečného provedení stavby</t>
  </si>
  <si>
    <t>…</t>
  </si>
  <si>
    <t>1024</t>
  </si>
  <si>
    <t>461884583</t>
  </si>
  <si>
    <t>https://podminky.urs.cz/item/CS_URS_2023_01/013254000</t>
  </si>
  <si>
    <t>147</t>
  </si>
  <si>
    <t>013324000</t>
  </si>
  <si>
    <t>Nabídkový rozpočet</t>
  </si>
  <si>
    <t>2128364206</t>
  </si>
  <si>
    <t>https://podminky.urs.cz/item/CS_URS_2023_01/013324000</t>
  </si>
  <si>
    <t>VRN3</t>
  </si>
  <si>
    <t>Zařízení staveniště</t>
  </si>
  <si>
    <t>148</t>
  </si>
  <si>
    <t>034002000</t>
  </si>
  <si>
    <t>Zabezpečení staveniště</t>
  </si>
  <si>
    <t>-1543461084</t>
  </si>
  <si>
    <t>https://podminky.urs.cz/item/CS_URS_2023_01/034002000</t>
  </si>
  <si>
    <t>VRN9</t>
  </si>
  <si>
    <t>Ostatní náklady</t>
  </si>
  <si>
    <t>149</t>
  </si>
  <si>
    <t>090001000</t>
  </si>
  <si>
    <t>-443184475</t>
  </si>
  <si>
    <t>https://podminky.urs.cz/item/CS_URS_2023_01/090001000</t>
  </si>
  <si>
    <t>150</t>
  </si>
  <si>
    <t>091002000</t>
  </si>
  <si>
    <t>Ostatní náklady související s objektem</t>
  </si>
  <si>
    <t>-1984648167</t>
  </si>
  <si>
    <t>https://podminky.urs.cz/item/CS_URS_2023_01/091002000</t>
  </si>
  <si>
    <t>151</t>
  </si>
  <si>
    <t>045303000_01</t>
  </si>
  <si>
    <t>Koordinační práce na stavbě při zhotovení elektroinstalačních prací v návaznosti na umístění systémových prvků UKS v rámci dodávek ostatních subdodávek a interiéru</t>
  </si>
  <si>
    <t>-388403783</t>
  </si>
  <si>
    <t>152</t>
  </si>
  <si>
    <t>045303000_02</t>
  </si>
  <si>
    <t>Koordinační práce na stavbě při zhotovení elektroinstalačních prací v návaznosti na umístění systémových prvků vůči ostatním profesím v souladu s interiérem, konaná před začátkem instalace kabelů do stavby</t>
  </si>
  <si>
    <t>-548682244</t>
  </si>
  <si>
    <t>P1B - 742-SLP-UKS</t>
  </si>
  <si>
    <t xml:space="preserve">      74233-2.1 - zásuvky 2xRJ45 na lištovou krabici do sesterského panelu</t>
  </si>
  <si>
    <t xml:space="preserve">      74233-5.3 - vyvazování kabeláže, označení tras</t>
  </si>
  <si>
    <t xml:space="preserve">      74233-5.4 - stavební otvory, zednické práce</t>
  </si>
  <si>
    <t>zásuvky 2xRJ45 na lištovou krabici do sesterského panelu</t>
  </si>
  <si>
    <t>741112062</t>
  </si>
  <si>
    <t>Montáž krabic elektroinstalačních bez napojení na trubky a lišty, demontáže a montáže víčka a přístroje přístrojových zapuštěných plastových kruhových pro sádrokartonové příčky</t>
  </si>
  <si>
    <t>-230977223</t>
  </si>
  <si>
    <t>https://podminky.urs.cz/item/CS_URS_2023_01/741112062</t>
  </si>
  <si>
    <t>34571465</t>
  </si>
  <si>
    <t>krabice do dutých stěn PVC přístrojová kruhová D 70mm hluboká</t>
  </si>
  <si>
    <t>-1523507201</t>
  </si>
  <si>
    <t>0+4</t>
  </si>
  <si>
    <t>741756986</t>
  </si>
  <si>
    <t>632779</t>
  </si>
  <si>
    <t>krabice lištová HF pod přístroje</t>
  </si>
  <si>
    <t>-1048028868</t>
  </si>
  <si>
    <t>7+1</t>
  </si>
  <si>
    <t>-230119592</t>
  </si>
  <si>
    <t>7+5</t>
  </si>
  <si>
    <t>-1247431612</t>
  </si>
  <si>
    <t>14+10</t>
  </si>
  <si>
    <t>1788141678</t>
  </si>
  <si>
    <t>-506325142</t>
  </si>
  <si>
    <t>1126259289</t>
  </si>
  <si>
    <t>900+900</t>
  </si>
  <si>
    <t>20+20</t>
  </si>
  <si>
    <t>46,1538461538462*2,6 'Přepočtené koeficientem množství</t>
  </si>
  <si>
    <t>40*3 'Přepočtené koeficientem množství</t>
  </si>
  <si>
    <t>80+120</t>
  </si>
  <si>
    <t>100+100</t>
  </si>
  <si>
    <t>1082424079</t>
  </si>
  <si>
    <t>-1350538091</t>
  </si>
  <si>
    <t>103735806</t>
  </si>
  <si>
    <t>4+9</t>
  </si>
  <si>
    <t>2+3</t>
  </si>
  <si>
    <t>10+10</t>
  </si>
  <si>
    <t>742222832</t>
  </si>
  <si>
    <t>Úprava sesterského pultu 3.NP P1B, montáž svodového sloupku</t>
  </si>
  <si>
    <t>111072391</t>
  </si>
  <si>
    <t>https://podminky.urs.cz/item/CS_URS_2022_01/742222832</t>
  </si>
  <si>
    <t>653133 leg</t>
  </si>
  <si>
    <t>UNIVERZÁLNÍ SLOUP S MOŽNOSTI OSAZENÍ OVLÁDACÍCH PŘÍSTROJŮ, 2 ODDĚLENÍ PRO ODDĚLENÍ SILNOPROUDÉ A SLABOPROUDÉ ČÁSTÍ, MAX. VÝŠKA DO PODHLEDU = 3,9M, MAX. VÝŠKA STROPU PRO UPEVNĚNÍ = 5,1M, BÍLÝ, včetně přepážky</t>
  </si>
  <si>
    <t>1807335356</t>
  </si>
  <si>
    <t>70+60</t>
  </si>
  <si>
    <t>2+2</t>
  </si>
  <si>
    <t>1+1</t>
  </si>
  <si>
    <t>3+3</t>
  </si>
  <si>
    <t>P1A,B,C - 741-Silnoproudá elektrotechnika</t>
  </si>
  <si>
    <t>A - P1B 2.NP</t>
  </si>
  <si>
    <t xml:space="preserve">    A.1 - Kabeláže</t>
  </si>
  <si>
    <t xml:space="preserve">    A.2 - Koncová zásuvka</t>
  </si>
  <si>
    <t xml:space="preserve">    A.3 - Úprava rozvaděčě RMD 2-1 </t>
  </si>
  <si>
    <t>B - P1B 3.NP</t>
  </si>
  <si>
    <t xml:space="preserve">    B.1 - Kabeláže</t>
  </si>
  <si>
    <t xml:space="preserve">    B.2 - Koncová zásuvka</t>
  </si>
  <si>
    <t xml:space="preserve">    B.3 - Úprava rozvaděče RMD 3-3 </t>
  </si>
  <si>
    <t>C - P1AaC 2.NP</t>
  </si>
  <si>
    <t xml:space="preserve">    C.1 - Kabeláže</t>
  </si>
  <si>
    <t xml:space="preserve">    C.2 - Koncová zásuvka</t>
  </si>
  <si>
    <t xml:space="preserve">    C.3 - Úprava rozvaděče RMD 2-4 , RMD 2-5</t>
  </si>
  <si>
    <t>D - P1AaC 3.NP</t>
  </si>
  <si>
    <t xml:space="preserve">    D.1 - Kabeláže</t>
  </si>
  <si>
    <t xml:space="preserve">    D.2 - Koncová zásuvka</t>
  </si>
  <si>
    <t xml:space="preserve">    D.3 - Úprava rozvaděče RMD 3-4, RMD 3-5, RMD 3-6</t>
  </si>
  <si>
    <t>E - Revize elektroinstalace - nová část</t>
  </si>
  <si>
    <t>F - Zásuvky do pultu (dřevěného)</t>
  </si>
  <si>
    <t>G - Parapetní kanál - instalace silových zásuvek</t>
  </si>
  <si>
    <t>H - Společné - odbočné krabice v podhledech</t>
  </si>
  <si>
    <t>A</t>
  </si>
  <si>
    <t>P1B 2.NP</t>
  </si>
  <si>
    <t>A.1</t>
  </si>
  <si>
    <t>Kabeláže</t>
  </si>
  <si>
    <t>741122611</t>
  </si>
  <si>
    <t>Montáž kabelů měděných bez ukončení uložených pevně plných kulatých nebo bezhalogenových (např. CYKY) počtu a průřezu žil 3x1,5 až 6 mm2</t>
  </si>
  <si>
    <t>-1511076815</t>
  </si>
  <si>
    <t>https://podminky.urs.cz/item/CS_URS_2023_01/741122611</t>
  </si>
  <si>
    <t>21-629</t>
  </si>
  <si>
    <t>Silový kabel s malým množstvím uvolněného tepla v případě požáru, dle vyhlášky č. 268/2011 Sb. (třída B2cas1d1a1), 3x2,5  mm2, PRAFlaSafe X-J 3x2,5 mm2, 2049994916261</t>
  </si>
  <si>
    <t>-1498270372</t>
  </si>
  <si>
    <t>741910611</t>
  </si>
  <si>
    <t>Montáž ostatních nosných prvků příchytek kovových pro kabelové lávky a žebříky, pro kabel do Ø 40 mm</t>
  </si>
  <si>
    <t>179952862</t>
  </si>
  <si>
    <t>https://podminky.urs.cz/item/CS_URS_2023_01/741910611</t>
  </si>
  <si>
    <t>6716E_PO</t>
  </si>
  <si>
    <t>Příchytka kabelová jednostranná _x000D_
6716E_PO</t>
  </si>
  <si>
    <t>-1301720516</t>
  </si>
  <si>
    <t>A.2</t>
  </si>
  <si>
    <t>Koncová zásuvka</t>
  </si>
  <si>
    <t>741313072</t>
  </si>
  <si>
    <t>Montáž zásuvek domovních se zapojením vodičů šroubové připojení chráněných v krabici 10/16 A, pro prostředí normální, provedení 2P + PE</t>
  </si>
  <si>
    <t>-94187108</t>
  </si>
  <si>
    <t>https://podminky.urs.cz/item/CS_URS_2023_01/741313072</t>
  </si>
  <si>
    <t>ZAS_01</t>
  </si>
  <si>
    <t>Zásuvka jednonásobná s ochranným kolíkem 2P+PE, 250V/16A, IP20, barva ZELENÁ_x000D_
5519B-A02347 Z</t>
  </si>
  <si>
    <t>-2043670156</t>
  </si>
  <si>
    <t>ZAS_RAM</t>
  </si>
  <si>
    <t>Rámeček pro elektroinstalační přístroje, jednonásobný, s popisovým polem_x000D_
2CKA001754A2155</t>
  </si>
  <si>
    <t>1401849017</t>
  </si>
  <si>
    <t>A.3</t>
  </si>
  <si>
    <t xml:space="preserve">Úprava rozvaděčě RMD 2-1 </t>
  </si>
  <si>
    <t>HZS2232</t>
  </si>
  <si>
    <t>Hodinové zúčtovací sazby profesí PSV provádění stavebních instalací elektrikář odborný</t>
  </si>
  <si>
    <t>2071729467</t>
  </si>
  <si>
    <t>https://podminky.urs.cz/item/CS_URS_2023_01/HZS2232</t>
  </si>
  <si>
    <t>013254000_R1</t>
  </si>
  <si>
    <t>kpl</t>
  </si>
  <si>
    <t>-841876401</t>
  </si>
  <si>
    <t>21-626</t>
  </si>
  <si>
    <t>Proudový chránič s nadproudovou ochranou modulový, 1+N/16A/B/0,03/A, 1+N-pólový, In=16A, IΔn=30mA, charakteristika B, typ A, Iraz=250A/8/20 µs, Ik=10kA_x000D_
PFL7-16/1N/B/003-A Chránič1N,B,0.03A,16A ,4015082635350,263535</t>
  </si>
  <si>
    <t>427179653</t>
  </si>
  <si>
    <t>DRMAT</t>
  </si>
  <si>
    <t>Nespecifikovaný materiál (úprava krycí desky, propojovací vodiče, záslepky....)</t>
  </si>
  <si>
    <t>-1637726919</t>
  </si>
  <si>
    <t>B</t>
  </si>
  <si>
    <t>P1B 3.NP</t>
  </si>
  <si>
    <t>B.1</t>
  </si>
  <si>
    <t>1941188759</t>
  </si>
  <si>
    <t>-906673512</t>
  </si>
  <si>
    <t>-215165552</t>
  </si>
  <si>
    <t>705459587</t>
  </si>
  <si>
    <t>B.2</t>
  </si>
  <si>
    <t>1493560994</t>
  </si>
  <si>
    <t>275481118</t>
  </si>
  <si>
    <t>486570647</t>
  </si>
  <si>
    <t>B.3</t>
  </si>
  <si>
    <t xml:space="preserve">Úprava rozvaděče RMD 3-3 </t>
  </si>
  <si>
    <t>-581108978</t>
  </si>
  <si>
    <t>716019881</t>
  </si>
  <si>
    <t>682457099</t>
  </si>
  <si>
    <t>1089807166</t>
  </si>
  <si>
    <t>C</t>
  </si>
  <si>
    <t>P1AaC 2.NP</t>
  </si>
  <si>
    <t>C.1</t>
  </si>
  <si>
    <t>132510005</t>
  </si>
  <si>
    <t>1221416462</t>
  </si>
  <si>
    <t>537326725</t>
  </si>
  <si>
    <t>-905419838</t>
  </si>
  <si>
    <t>C.2</t>
  </si>
  <si>
    <t>412897428</t>
  </si>
  <si>
    <t>729735991</t>
  </si>
  <si>
    <t>1043988186</t>
  </si>
  <si>
    <t>C.3</t>
  </si>
  <si>
    <t>Úprava rozvaděče RMD 2-4 , RMD 2-5</t>
  </si>
  <si>
    <t>-638279940</t>
  </si>
  <si>
    <t>653364829</t>
  </si>
  <si>
    <t>1727343747</t>
  </si>
  <si>
    <t>-211404878</t>
  </si>
  <si>
    <t>P1AaC 3.NP</t>
  </si>
  <si>
    <t>D.1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</si>
  <si>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</si>
  <si>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</si>
  <si>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-1635018006</t>
  </si>
  <si>
    <t>https://podminky.urs.cz/item/CS_URS_2023_01/741120301</t>
  </si>
  <si>
    <t>CY 16</t>
  </si>
  <si>
    <t>Vodič CY 16 zžl</t>
  </si>
  <si>
    <t>916081126</t>
  </si>
  <si>
    <t>-168716858</t>
  </si>
  <si>
    <t>-1886712019</t>
  </si>
  <si>
    <t>1967929092</t>
  </si>
  <si>
    <t>1255760154</t>
  </si>
  <si>
    <t>D.2</t>
  </si>
  <si>
    <t>1984274571</t>
  </si>
  <si>
    <t>-2134513337</t>
  </si>
  <si>
    <t>-1545260986</t>
  </si>
  <si>
    <t>D.3</t>
  </si>
  <si>
    <t>Úprava rozvaděče RMD 3-4, RMD 3-5, RMD 3-6</t>
  </si>
  <si>
    <t>-215383537</t>
  </si>
  <si>
    <t>2070647122</t>
  </si>
  <si>
    <t>-1295655118</t>
  </si>
  <si>
    <t>1947150154</t>
  </si>
  <si>
    <t>E</t>
  </si>
  <si>
    <t>Revize elektroinstalace - nová část</t>
  </si>
  <si>
    <t>741810002</t>
  </si>
  <si>
    <t>Zkoušky a prohlídky elektrických rozvodů a zařízení celková prohlídka a vyhotovení revizní zprávy pro objem montážních prací přes 100 do 500 tis. Kč</t>
  </si>
  <si>
    <t>344778074</t>
  </si>
  <si>
    <t>https://podminky.urs.cz/item/CS_URS_2023_01/741810002</t>
  </si>
  <si>
    <t>OST_MAT</t>
  </si>
  <si>
    <t>Ostatní drobný nespecifikovaný materiál (šrouby, pásky, svorky ..)</t>
  </si>
  <si>
    <t>1645401157</t>
  </si>
  <si>
    <t>F</t>
  </si>
  <si>
    <t>Zásuvky do pultu (dřevěného)</t>
  </si>
  <si>
    <t>663716874</t>
  </si>
  <si>
    <t>-556158558</t>
  </si>
  <si>
    <t>-933750469</t>
  </si>
  <si>
    <t>-2108046665</t>
  </si>
  <si>
    <t>pol496</t>
  </si>
  <si>
    <t>Krabice univerzální bezhalogenová HF do SDK, barva černá, rozměry 78x45 mm, materiál PP-PPO, třída reakce na oheň podkladového materiálu A1-D, průměr frézovaného (vrtaného) otvoru 73,5 mm, KOPOS KU 68 LA/1HF_FA, EAN 8595057633964</t>
  </si>
  <si>
    <t>1332972459</t>
  </si>
  <si>
    <t>G</t>
  </si>
  <si>
    <t>Parapetní kanál - instalace silových zásuvek</t>
  </si>
  <si>
    <t>741910401</t>
  </si>
  <si>
    <t>Montáž žlabů bez stojiny a výložníků plastových, šířky do 100 mm s víkem</t>
  </si>
  <si>
    <t>-1643889176</t>
  </si>
  <si>
    <t>https://podminky.urs.cz/item/CS_URS_2023_01/741910401</t>
  </si>
  <si>
    <t>PK_01</t>
  </si>
  <si>
    <t>Parapetní kanál 110x65 D, bílý, délka jednoho dílu L=2 m, montáž klasických přístrojů._x000D_
Parapetní žlab KOPOS PK 110x65 D HD 2m bílá</t>
  </si>
  <si>
    <t>-1820628402</t>
  </si>
  <si>
    <t>PK_02</t>
  </si>
  <si>
    <t>Přístrojová krabice pro parapetní kanály, bílá. _x000D_
_x000D_
Krabice KOPOS KP PK HB</t>
  </si>
  <si>
    <t>-144409814</t>
  </si>
  <si>
    <t>PK_03</t>
  </si>
  <si>
    <t>Kryt 110x65 D koncový._x000D_
_x000D_
Kryt KOPOS PK 110x65 D koncový 8211 HB bílá</t>
  </si>
  <si>
    <t>692282842</t>
  </si>
  <si>
    <t>H</t>
  </si>
  <si>
    <t>Společné - odbočné krabice v podhledech</t>
  </si>
  <si>
    <t>741112021</t>
  </si>
  <si>
    <t>Montáž krabic elektroinstalačních bez napojení na trubky a lišty, demontáže a montáže víčka a přístroje protahovacích nebo odbočných nástěnných plastových čtyřhranných, vel. do 100x100 mm</t>
  </si>
  <si>
    <t>-1763897806</t>
  </si>
  <si>
    <t>https://podminky.urs.cz/item/CS_URS_2023_01/741112021</t>
  </si>
  <si>
    <t>pol497</t>
  </si>
  <si>
    <t>Krabicová rozvodka bezhalogenová, rozměry 122x122x47m, IP67, průřez - pevný vodič 4mm2, 4x vývodka Pg16, barva šedá, SEZ ACIDUR 6455-12 P/2 SV.SEDA, EAN 8585007328569</t>
  </si>
  <si>
    <t>1889080043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</si>
</sst>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4" fontId="20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3" fillId="2" borderId="19" xfId="0" applyFont="1" applyFill="1" applyBorder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42124013" TargetMode="External"/><Relationship Id="rId18" Type="http://schemas.openxmlformats.org/officeDocument/2006/relationships/hyperlink" Target="https://podminky.urs.cz/item/CS_URS_2023_01/742330021" TargetMode="External"/><Relationship Id="rId26" Type="http://schemas.openxmlformats.org/officeDocument/2006/relationships/hyperlink" Target="https://podminky.urs.cz/item/CS_URS_2023_01/742124011" TargetMode="External"/><Relationship Id="rId39" Type="http://schemas.openxmlformats.org/officeDocument/2006/relationships/hyperlink" Target="https://podminky.urs.cz/item/CS_URS_2023_01/742110013" TargetMode="External"/><Relationship Id="rId21" Type="http://schemas.openxmlformats.org/officeDocument/2006/relationships/hyperlink" Target="https://podminky.urs.cz/item/CS_URS_2023_01/742330044" TargetMode="External"/><Relationship Id="rId34" Type="http://schemas.openxmlformats.org/officeDocument/2006/relationships/hyperlink" Target="https://podminky.urs.cz/item/CS_URS_2023_01/741410003" TargetMode="External"/><Relationship Id="rId42" Type="http://schemas.openxmlformats.org/officeDocument/2006/relationships/hyperlink" Target="https://podminky.urs.cz/item/CS_URS_2023_01/741112051" TargetMode="External"/><Relationship Id="rId47" Type="http://schemas.openxmlformats.org/officeDocument/2006/relationships/hyperlink" Target="https://podminky.urs.cz/item/CS_URS_2023_01/468081512" TargetMode="External"/><Relationship Id="rId50" Type="http://schemas.openxmlformats.org/officeDocument/2006/relationships/hyperlink" Target="https://podminky.urs.cz/item/CS_URS_2023_01/468101412" TargetMode="External"/><Relationship Id="rId55" Type="http://schemas.openxmlformats.org/officeDocument/2006/relationships/hyperlink" Target="https://podminky.urs.cz/item/CS_URS_2023_01/742190004" TargetMode="External"/><Relationship Id="rId7" Type="http://schemas.openxmlformats.org/officeDocument/2006/relationships/hyperlink" Target="https://podminky.urs.cz/item/CS_URS_2023_01/742330051" TargetMode="External"/><Relationship Id="rId2" Type="http://schemas.openxmlformats.org/officeDocument/2006/relationships/hyperlink" Target="https://podminky.urs.cz/item/CS_URS_2023_01/742330021" TargetMode="External"/><Relationship Id="rId16" Type="http://schemas.openxmlformats.org/officeDocument/2006/relationships/hyperlink" Target="https://podminky.urs.cz/item/CS_URS_2023_01/742124005" TargetMode="External"/><Relationship Id="rId20" Type="http://schemas.openxmlformats.org/officeDocument/2006/relationships/hyperlink" Target="https://podminky.urs.cz/item/CS_URS_2023_01/741112051" TargetMode="External"/><Relationship Id="rId29" Type="http://schemas.openxmlformats.org/officeDocument/2006/relationships/hyperlink" Target="https://podminky.urs.cz/item/CS_URS_2023_01/742110102" TargetMode="External"/><Relationship Id="rId41" Type="http://schemas.openxmlformats.org/officeDocument/2006/relationships/hyperlink" Target="https://podminky.urs.cz/item/CS_URS_2023_01/742110041" TargetMode="External"/><Relationship Id="rId54" Type="http://schemas.openxmlformats.org/officeDocument/2006/relationships/hyperlink" Target="https://podminky.urs.cz/item/CS_URS_2022_01/742330011" TargetMode="External"/><Relationship Id="rId1" Type="http://schemas.openxmlformats.org/officeDocument/2006/relationships/hyperlink" Target="https://podminky.urs.cz/item/CS_URS_2023_01/742330001" TargetMode="External"/><Relationship Id="rId6" Type="http://schemas.openxmlformats.org/officeDocument/2006/relationships/hyperlink" Target="https://podminky.urs.cz/item/CS_URS_2023_01/742124005" TargetMode="External"/><Relationship Id="rId11" Type="http://schemas.openxmlformats.org/officeDocument/2006/relationships/hyperlink" Target="https://podminky.urs.cz/item/CS_URS_2023_01/742330102" TargetMode="External"/><Relationship Id="rId24" Type="http://schemas.openxmlformats.org/officeDocument/2006/relationships/hyperlink" Target="https://podminky.urs.cz/item/CS_URS_2023_01/742330051" TargetMode="External"/><Relationship Id="rId32" Type="http://schemas.openxmlformats.org/officeDocument/2006/relationships/hyperlink" Target="https://podminky.urs.cz/item/CS_URS_2023_01/742110122" TargetMode="External"/><Relationship Id="rId37" Type="http://schemas.openxmlformats.org/officeDocument/2006/relationships/hyperlink" Target="https://podminky.urs.cz/item/CS_URS_2023_01/741910002" TargetMode="External"/><Relationship Id="rId40" Type="http://schemas.openxmlformats.org/officeDocument/2006/relationships/hyperlink" Target="https://podminky.urs.cz/item/CS_URS_2023_01/742111001" TargetMode="External"/><Relationship Id="rId45" Type="http://schemas.openxmlformats.org/officeDocument/2006/relationships/hyperlink" Target="https://podminky.urs.cz/item/CS_URS_2023_01/742190002" TargetMode="External"/><Relationship Id="rId53" Type="http://schemas.openxmlformats.org/officeDocument/2006/relationships/hyperlink" Target="https://podminky.urs.cz/item/CS_URS_2023_01/460941212" TargetMode="External"/><Relationship Id="rId58" Type="http://schemas.openxmlformats.org/officeDocument/2006/relationships/hyperlink" Target="https://podminky.urs.cz/item/CS_URS_2023_01/034002000" TargetMode="External"/><Relationship Id="rId5" Type="http://schemas.openxmlformats.org/officeDocument/2006/relationships/hyperlink" Target="https://podminky.urs.cz/item/CS_URS_2023_01/742330034" TargetMode="External"/><Relationship Id="rId15" Type="http://schemas.openxmlformats.org/officeDocument/2006/relationships/hyperlink" Target="https://podminky.urs.cz/item/CS_URS_2023_01/742330034" TargetMode="External"/><Relationship Id="rId23" Type="http://schemas.openxmlformats.org/officeDocument/2006/relationships/hyperlink" Target="https://podminky.urs.cz/item/CS_URS_2023_01/742330101" TargetMode="External"/><Relationship Id="rId28" Type="http://schemas.openxmlformats.org/officeDocument/2006/relationships/hyperlink" Target="https://podminky.urs.cz/item/CS_URS_2023_01/742110124" TargetMode="External"/><Relationship Id="rId36" Type="http://schemas.openxmlformats.org/officeDocument/2006/relationships/hyperlink" Target="https://podminky.urs.cz/item/CS_URS_2023_01/741420021" TargetMode="External"/><Relationship Id="rId49" Type="http://schemas.openxmlformats.org/officeDocument/2006/relationships/hyperlink" Target="https://podminky.urs.cz/item/CS_URS_2023_01/468101112" TargetMode="External"/><Relationship Id="rId57" Type="http://schemas.openxmlformats.org/officeDocument/2006/relationships/hyperlink" Target="https://podminky.urs.cz/item/CS_URS_2023_01/013324000" TargetMode="External"/><Relationship Id="rId61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1/742330029" TargetMode="External"/><Relationship Id="rId19" Type="http://schemas.openxmlformats.org/officeDocument/2006/relationships/hyperlink" Target="https://podminky.urs.cz/item/CS_URS_2023_01/742330023" TargetMode="External"/><Relationship Id="rId31" Type="http://schemas.openxmlformats.org/officeDocument/2006/relationships/hyperlink" Target="https://podminky.urs.cz/item/CS_URS_2023_01/742110102" TargetMode="External"/><Relationship Id="rId44" Type="http://schemas.openxmlformats.org/officeDocument/2006/relationships/hyperlink" Target="https://podminky.urs.cz/item/CS_URS_2023_01/742190003" TargetMode="External"/><Relationship Id="rId52" Type="http://schemas.openxmlformats.org/officeDocument/2006/relationships/hyperlink" Target="https://podminky.urs.cz/item/CS_URS_2023_01/998742102" TargetMode="External"/><Relationship Id="rId60" Type="http://schemas.openxmlformats.org/officeDocument/2006/relationships/hyperlink" Target="https://podminky.urs.cz/item/CS_URS_2023_01/091002000" TargetMode="External"/><Relationship Id="rId4" Type="http://schemas.openxmlformats.org/officeDocument/2006/relationships/hyperlink" Target="https://podminky.urs.cz/item/CS_URS_2023_01/742330023" TargetMode="External"/><Relationship Id="rId9" Type="http://schemas.openxmlformats.org/officeDocument/2006/relationships/hyperlink" Target="https://podminky.urs.cz/item/CS_URS_2023_01/742124013" TargetMode="External"/><Relationship Id="rId14" Type="http://schemas.openxmlformats.org/officeDocument/2006/relationships/hyperlink" Target="https://podminky.urs.cz/item/CS_URS_2023_01/742330029" TargetMode="External"/><Relationship Id="rId22" Type="http://schemas.openxmlformats.org/officeDocument/2006/relationships/hyperlink" Target="https://podminky.urs.cz/item/CS_URS_2023_01/742124005" TargetMode="External"/><Relationship Id="rId27" Type="http://schemas.openxmlformats.org/officeDocument/2006/relationships/hyperlink" Target="https://podminky.urs.cz/item/CS_URS_2023_01/742110104" TargetMode="External"/><Relationship Id="rId30" Type="http://schemas.openxmlformats.org/officeDocument/2006/relationships/hyperlink" Target="https://podminky.urs.cz/item/CS_URS_2023_01/742110122" TargetMode="External"/><Relationship Id="rId35" Type="http://schemas.openxmlformats.org/officeDocument/2006/relationships/hyperlink" Target="https://podminky.urs.cz/item/CS_URS_2023_01/741420021R1" TargetMode="External"/><Relationship Id="rId43" Type="http://schemas.openxmlformats.org/officeDocument/2006/relationships/hyperlink" Target="https://podminky.urs.cz/item/CS_URS_2023_01/742110402" TargetMode="External"/><Relationship Id="rId48" Type="http://schemas.openxmlformats.org/officeDocument/2006/relationships/hyperlink" Target="https://podminky.urs.cz/item/CS_URS_2023_01/468082212" TargetMode="External"/><Relationship Id="rId56" Type="http://schemas.openxmlformats.org/officeDocument/2006/relationships/hyperlink" Target="https://podminky.urs.cz/item/CS_URS_2023_01/013254000" TargetMode="External"/><Relationship Id="rId8" Type="http://schemas.openxmlformats.org/officeDocument/2006/relationships/hyperlink" Target="https://podminky.urs.cz/item/CS_URS_2023_01/742330036" TargetMode="External"/><Relationship Id="rId51" Type="http://schemas.openxmlformats.org/officeDocument/2006/relationships/hyperlink" Target="https://podminky.urs.cz/item/CS_URS_2023_01/997013631" TargetMode="External"/><Relationship Id="rId3" Type="http://schemas.openxmlformats.org/officeDocument/2006/relationships/hyperlink" Target="https://podminky.urs.cz/item/CS_URS_2023_01/742330022" TargetMode="External"/><Relationship Id="rId12" Type="http://schemas.openxmlformats.org/officeDocument/2006/relationships/hyperlink" Target="https://podminky.urs.cz/item/CS_URS_2022_01/742330026" TargetMode="External"/><Relationship Id="rId17" Type="http://schemas.openxmlformats.org/officeDocument/2006/relationships/hyperlink" Target="https://podminky.urs.cz/item/CS_URS_2023_01/742330051" TargetMode="External"/><Relationship Id="rId25" Type="http://schemas.openxmlformats.org/officeDocument/2006/relationships/hyperlink" Target="https://podminky.urs.cz/item/CS_URS_2023_01/742121001" TargetMode="External"/><Relationship Id="rId33" Type="http://schemas.openxmlformats.org/officeDocument/2006/relationships/hyperlink" Target="https://podminky.urs.cz/item/CS_URS_2023_01/742110104" TargetMode="External"/><Relationship Id="rId38" Type="http://schemas.openxmlformats.org/officeDocument/2006/relationships/hyperlink" Target="https://podminky.urs.cz/item/CS_URS_2023_01/742110003" TargetMode="External"/><Relationship Id="rId46" Type="http://schemas.openxmlformats.org/officeDocument/2006/relationships/hyperlink" Target="https://podminky.urs.cz/item/CS_URS_2023_01/468081311" TargetMode="External"/><Relationship Id="rId59" Type="http://schemas.openxmlformats.org/officeDocument/2006/relationships/hyperlink" Target="https://podminky.urs.cz/item/CS_URS_2023_01/09000100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742110003" TargetMode="External"/><Relationship Id="rId13" Type="http://schemas.openxmlformats.org/officeDocument/2006/relationships/hyperlink" Target="https://podminky.urs.cz/item/CS_URS_2023_01/742190002" TargetMode="External"/><Relationship Id="rId18" Type="http://schemas.openxmlformats.org/officeDocument/2006/relationships/hyperlink" Target="https://podminky.urs.cz/item/CS_URS_2023_01/997013631" TargetMode="External"/><Relationship Id="rId26" Type="http://schemas.openxmlformats.org/officeDocument/2006/relationships/hyperlink" Target="https://podminky.urs.cz/item/CS_URS_2023_01/034002000" TargetMode="External"/><Relationship Id="rId3" Type="http://schemas.openxmlformats.org/officeDocument/2006/relationships/hyperlink" Target="https://podminky.urs.cz/item/CS_URS_2023_01/742330044" TargetMode="External"/><Relationship Id="rId21" Type="http://schemas.openxmlformats.org/officeDocument/2006/relationships/hyperlink" Target="https://podminky.urs.cz/item/CS_URS_2022_01/742330011" TargetMode="External"/><Relationship Id="rId7" Type="http://schemas.openxmlformats.org/officeDocument/2006/relationships/hyperlink" Target="https://podminky.urs.cz/item/CS_URS_2023_01/742121001" TargetMode="External"/><Relationship Id="rId12" Type="http://schemas.openxmlformats.org/officeDocument/2006/relationships/hyperlink" Target="https://podminky.urs.cz/item/CS_URS_2023_01/742190003" TargetMode="External"/><Relationship Id="rId17" Type="http://schemas.openxmlformats.org/officeDocument/2006/relationships/hyperlink" Target="https://podminky.urs.cz/item/CS_URS_2023_01/468101412" TargetMode="External"/><Relationship Id="rId25" Type="http://schemas.openxmlformats.org/officeDocument/2006/relationships/hyperlink" Target="https://podminky.urs.cz/item/CS_URS_2023_01/013324000" TargetMode="External"/><Relationship Id="rId2" Type="http://schemas.openxmlformats.org/officeDocument/2006/relationships/hyperlink" Target="https://podminky.urs.cz/item/CS_URS_2023_01/741112051" TargetMode="External"/><Relationship Id="rId16" Type="http://schemas.openxmlformats.org/officeDocument/2006/relationships/hyperlink" Target="https://podminky.urs.cz/item/CS_URS_2023_01/468101112" TargetMode="External"/><Relationship Id="rId20" Type="http://schemas.openxmlformats.org/officeDocument/2006/relationships/hyperlink" Target="https://podminky.urs.cz/item/CS_URS_2023_01/460941212" TargetMode="External"/><Relationship Id="rId29" Type="http://schemas.openxmlformats.org/officeDocument/2006/relationships/drawing" Target="../drawings/drawing3.xml"/><Relationship Id="rId1" Type="http://schemas.openxmlformats.org/officeDocument/2006/relationships/hyperlink" Target="https://podminky.urs.cz/item/CS_URS_2023_01/741112062" TargetMode="External"/><Relationship Id="rId6" Type="http://schemas.openxmlformats.org/officeDocument/2006/relationships/hyperlink" Target="https://podminky.urs.cz/item/CS_URS_2023_01/742330051" TargetMode="External"/><Relationship Id="rId11" Type="http://schemas.openxmlformats.org/officeDocument/2006/relationships/hyperlink" Target="https://podminky.urs.cz/item/CS_URS_2023_01/741112051" TargetMode="External"/><Relationship Id="rId24" Type="http://schemas.openxmlformats.org/officeDocument/2006/relationships/hyperlink" Target="https://podminky.urs.cz/item/CS_URS_2023_01/013254000" TargetMode="External"/><Relationship Id="rId5" Type="http://schemas.openxmlformats.org/officeDocument/2006/relationships/hyperlink" Target="https://podminky.urs.cz/item/CS_URS_2023_01/742330101" TargetMode="External"/><Relationship Id="rId15" Type="http://schemas.openxmlformats.org/officeDocument/2006/relationships/hyperlink" Target="https://podminky.urs.cz/item/CS_URS_2023_01/468081512" TargetMode="External"/><Relationship Id="rId23" Type="http://schemas.openxmlformats.org/officeDocument/2006/relationships/hyperlink" Target="https://podminky.urs.cz/item/CS_URS_2023_01/742190004" TargetMode="External"/><Relationship Id="rId28" Type="http://schemas.openxmlformats.org/officeDocument/2006/relationships/hyperlink" Target="https://podminky.urs.cz/item/CS_URS_2023_01/091002000" TargetMode="External"/><Relationship Id="rId10" Type="http://schemas.openxmlformats.org/officeDocument/2006/relationships/hyperlink" Target="https://podminky.urs.cz/item/CS_URS_2023_01/742110041" TargetMode="External"/><Relationship Id="rId19" Type="http://schemas.openxmlformats.org/officeDocument/2006/relationships/hyperlink" Target="https://podminky.urs.cz/item/CS_URS_2023_01/998742102" TargetMode="External"/><Relationship Id="rId4" Type="http://schemas.openxmlformats.org/officeDocument/2006/relationships/hyperlink" Target="https://podminky.urs.cz/item/CS_URS_2023_01/742124005" TargetMode="External"/><Relationship Id="rId9" Type="http://schemas.openxmlformats.org/officeDocument/2006/relationships/hyperlink" Target="https://podminky.urs.cz/item/CS_URS_2023_01/742111001" TargetMode="External"/><Relationship Id="rId14" Type="http://schemas.openxmlformats.org/officeDocument/2006/relationships/hyperlink" Target="https://podminky.urs.cz/item/CS_URS_2023_01/468081311" TargetMode="External"/><Relationship Id="rId22" Type="http://schemas.openxmlformats.org/officeDocument/2006/relationships/hyperlink" Target="https://podminky.urs.cz/item/CS_URS_2022_01/742222832" TargetMode="External"/><Relationship Id="rId27" Type="http://schemas.openxmlformats.org/officeDocument/2006/relationships/hyperlink" Target="https://podminky.urs.cz/item/CS_URS_2023_01/090001000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HZS2232" TargetMode="External"/><Relationship Id="rId13" Type="http://schemas.openxmlformats.org/officeDocument/2006/relationships/hyperlink" Target="https://podminky.urs.cz/item/CS_URS_2023_01/741120301" TargetMode="External"/><Relationship Id="rId18" Type="http://schemas.openxmlformats.org/officeDocument/2006/relationships/hyperlink" Target="https://podminky.urs.cz/item/CS_URS_2023_01/741810002" TargetMode="External"/><Relationship Id="rId3" Type="http://schemas.openxmlformats.org/officeDocument/2006/relationships/hyperlink" Target="https://podminky.urs.cz/item/CS_URS_2023_01/741313072" TargetMode="External"/><Relationship Id="rId21" Type="http://schemas.openxmlformats.org/officeDocument/2006/relationships/hyperlink" Target="https://podminky.urs.cz/item/CS_URS_2023_01/741910401" TargetMode="External"/><Relationship Id="rId7" Type="http://schemas.openxmlformats.org/officeDocument/2006/relationships/hyperlink" Target="https://podminky.urs.cz/item/CS_URS_2023_01/741313072" TargetMode="External"/><Relationship Id="rId12" Type="http://schemas.openxmlformats.org/officeDocument/2006/relationships/hyperlink" Target="https://podminky.urs.cz/item/CS_URS_2023_01/HZS2232" TargetMode="External"/><Relationship Id="rId17" Type="http://schemas.openxmlformats.org/officeDocument/2006/relationships/hyperlink" Target="https://podminky.urs.cz/item/CS_URS_2023_01/HZS2232" TargetMode="External"/><Relationship Id="rId2" Type="http://schemas.openxmlformats.org/officeDocument/2006/relationships/hyperlink" Target="https://podminky.urs.cz/item/CS_URS_2023_01/741910611" TargetMode="External"/><Relationship Id="rId16" Type="http://schemas.openxmlformats.org/officeDocument/2006/relationships/hyperlink" Target="https://podminky.urs.cz/item/CS_URS_2023_01/741313072" TargetMode="External"/><Relationship Id="rId20" Type="http://schemas.openxmlformats.org/officeDocument/2006/relationships/hyperlink" Target="https://podminky.urs.cz/item/CS_URS_2023_01/741112062" TargetMode="External"/><Relationship Id="rId1" Type="http://schemas.openxmlformats.org/officeDocument/2006/relationships/hyperlink" Target="https://podminky.urs.cz/item/CS_URS_2023_01/741122611" TargetMode="External"/><Relationship Id="rId6" Type="http://schemas.openxmlformats.org/officeDocument/2006/relationships/hyperlink" Target="https://podminky.urs.cz/item/CS_URS_2023_01/741910611" TargetMode="External"/><Relationship Id="rId11" Type="http://schemas.openxmlformats.org/officeDocument/2006/relationships/hyperlink" Target="https://podminky.urs.cz/item/CS_URS_2023_01/741313072" TargetMode="External"/><Relationship Id="rId5" Type="http://schemas.openxmlformats.org/officeDocument/2006/relationships/hyperlink" Target="https://podminky.urs.cz/item/CS_URS_2023_01/741122611" TargetMode="External"/><Relationship Id="rId15" Type="http://schemas.openxmlformats.org/officeDocument/2006/relationships/hyperlink" Target="https://podminky.urs.cz/item/CS_URS_2023_01/741910611" TargetMode="External"/><Relationship Id="rId23" Type="http://schemas.openxmlformats.org/officeDocument/2006/relationships/drawing" Target="../drawings/drawing4.xml"/><Relationship Id="rId10" Type="http://schemas.openxmlformats.org/officeDocument/2006/relationships/hyperlink" Target="https://podminky.urs.cz/item/CS_URS_2023_01/741910611" TargetMode="External"/><Relationship Id="rId19" Type="http://schemas.openxmlformats.org/officeDocument/2006/relationships/hyperlink" Target="https://podminky.urs.cz/item/CS_URS_2023_01/741313072" TargetMode="External"/><Relationship Id="rId4" Type="http://schemas.openxmlformats.org/officeDocument/2006/relationships/hyperlink" Target="https://podminky.urs.cz/item/CS_URS_2023_01/HZS2232" TargetMode="External"/><Relationship Id="rId9" Type="http://schemas.openxmlformats.org/officeDocument/2006/relationships/hyperlink" Target="https://podminky.urs.cz/item/CS_URS_2023_01/741122611" TargetMode="External"/><Relationship Id="rId14" Type="http://schemas.openxmlformats.org/officeDocument/2006/relationships/hyperlink" Target="https://podminky.urs.cz/item/CS_URS_2023_01/741122611" TargetMode="External"/><Relationship Id="rId22" Type="http://schemas.openxmlformats.org/officeDocument/2006/relationships/hyperlink" Target="https://podminky.urs.cz/item/CS_URS_2023_01/7411120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5.05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9" width="25.85546875" style="1" hidden="1" customWidth="1"/>
    <col min="50" max="51" width="21.7109375" style="1" hidden="1" customWidth="1"/>
    <col min="52" max="53" width="25" style="1" hidden="1" customWidth="1"/>
    <col min="54" max="54" width="21.7109375" style="1" hidden="1" customWidth="1"/>
    <col min="55" max="55" width="19.140625" style="1" hidden="1" customWidth="1"/>
    <col min="56" max="56" width="25" style="1" hidden="1" customWidth="1"/>
    <col min="57" max="57" width="21.7109375" style="1" hidden="1" customWidth="1"/>
    <col min="58" max="58" width="19.140625" style="1" hidden="1" customWidth="1"/>
    <col min="59" max="59" width="66.42578125" style="1" customWidth="1"/>
    <col min="71" max="91" width="9.28515625" style="1" hidden="1"/>
  </cols>
  <sheetData>
    <row r="1" spans="1:74" ht="10.6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pans="1:74" s="1" customFormat="1" ht="36.950000000000003" customHeight="1"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F2" s="261"/>
      <c r="BG2" s="261"/>
      <c r="BS2" s="15" t="s">
        <v>7</v>
      </c>
      <c r="BT2" s="15" t="s">
        <v>8</v>
      </c>
    </row>
    <row r="3" spans="1:74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s="1" customFormat="1" ht="24.9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spans="1:74" s="1" customFormat="1" ht="12.05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25" t="s">
        <v>15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0"/>
      <c r="AQ5" s="20"/>
      <c r="AR5" s="18"/>
      <c r="BG5" s="222" t="s">
        <v>16</v>
      </c>
      <c r="BS5" s="15" t="s">
        <v>7</v>
      </c>
    </row>
    <row r="6" spans="1:74" s="1" customFormat="1" ht="36.950000000000003" customHeight="1">
      <c r="B6" s="19"/>
      <c r="C6" s="20"/>
      <c r="D6" s="26" t="s">
        <v>17</v>
      </c>
      <c r="E6" s="20"/>
      <c r="F6" s="20"/>
      <c r="G6" s="20"/>
      <c r="H6" s="20"/>
      <c r="I6" s="20"/>
      <c r="J6" s="20"/>
      <c r="K6" s="227" t="s">
        <v>18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0"/>
      <c r="AQ6" s="20"/>
      <c r="AR6" s="18"/>
      <c r="BG6" s="223"/>
      <c r="BS6" s="15" t="s">
        <v>7</v>
      </c>
    </row>
    <row r="7" spans="1:74" s="1" customFormat="1" ht="12.05" customHeight="1">
      <c r="B7" s="19"/>
      <c r="C7" s="20"/>
      <c r="D7" s="27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21</v>
      </c>
      <c r="AL7" s="20"/>
      <c r="AM7" s="20"/>
      <c r="AN7" s="25" t="s">
        <v>20</v>
      </c>
      <c r="AO7" s="20"/>
      <c r="AP7" s="20"/>
      <c r="AQ7" s="20"/>
      <c r="AR7" s="18"/>
      <c r="BG7" s="223"/>
      <c r="BS7" s="15" t="s">
        <v>7</v>
      </c>
    </row>
    <row r="8" spans="1:74" s="1" customFormat="1" ht="12.05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G8" s="223"/>
      <c r="BS8" s="15" t="s">
        <v>7</v>
      </c>
    </row>
    <row r="9" spans="1:74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23"/>
      <c r="BS9" s="15" t="s">
        <v>7</v>
      </c>
    </row>
    <row r="10" spans="1:74" s="1" customFormat="1" ht="12.05" customHeight="1">
      <c r="B10" s="19"/>
      <c r="C10" s="20"/>
      <c r="D10" s="27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27</v>
      </c>
      <c r="AL10" s="20"/>
      <c r="AM10" s="20"/>
      <c r="AN10" s="25" t="s">
        <v>20</v>
      </c>
      <c r="AO10" s="20"/>
      <c r="AP10" s="20"/>
      <c r="AQ10" s="20"/>
      <c r="AR10" s="18"/>
      <c r="BG10" s="223"/>
      <c r="BS10" s="15" t="s">
        <v>7</v>
      </c>
    </row>
    <row r="11" spans="1:74" s="1" customFormat="1" ht="18.5" customHeight="1">
      <c r="B11" s="19"/>
      <c r="C11" s="20"/>
      <c r="D11" s="20"/>
      <c r="E11" s="25" t="s">
        <v>23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20</v>
      </c>
      <c r="AO11" s="20"/>
      <c r="AP11" s="20"/>
      <c r="AQ11" s="20"/>
      <c r="AR11" s="18"/>
      <c r="BG11" s="223"/>
      <c r="BS11" s="15" t="s">
        <v>7</v>
      </c>
    </row>
    <row r="12" spans="1:74" s="1" customFormat="1" ht="6.9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23"/>
      <c r="BS12" s="15" t="s">
        <v>7</v>
      </c>
    </row>
    <row r="13" spans="1:74" s="1" customFormat="1" ht="12.05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27</v>
      </c>
      <c r="AL13" s="20"/>
      <c r="AM13" s="20"/>
      <c r="AN13" s="29" t="s">
        <v>30</v>
      </c>
      <c r="AO13" s="20"/>
      <c r="AP13" s="20"/>
      <c r="AQ13" s="20"/>
      <c r="AR13" s="18"/>
      <c r="BG13" s="223"/>
      <c r="BS13" s="15" t="s">
        <v>7</v>
      </c>
    </row>
    <row r="14" spans="1:74" ht="12.55">
      <c r="B14" s="19"/>
      <c r="C14" s="20"/>
      <c r="D14" s="20"/>
      <c r="E14" s="228" t="s">
        <v>30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G14" s="223"/>
      <c r="BS14" s="15" t="s">
        <v>7</v>
      </c>
    </row>
    <row r="15" spans="1:74" s="1" customFormat="1" ht="6.9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23"/>
      <c r="BS15" s="15" t="s">
        <v>4</v>
      </c>
    </row>
    <row r="16" spans="1:74" s="1" customFormat="1" ht="12.05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27</v>
      </c>
      <c r="AL16" s="20"/>
      <c r="AM16" s="20"/>
      <c r="AN16" s="25" t="s">
        <v>20</v>
      </c>
      <c r="AO16" s="20"/>
      <c r="AP16" s="20"/>
      <c r="AQ16" s="20"/>
      <c r="AR16" s="18"/>
      <c r="BG16" s="223"/>
      <c r="BS16" s="15" t="s">
        <v>4</v>
      </c>
    </row>
    <row r="17" spans="1:71" s="1" customFormat="1" ht="18.5" customHeight="1">
      <c r="B17" s="19"/>
      <c r="C17" s="20"/>
      <c r="D17" s="20"/>
      <c r="E17" s="25" t="s">
        <v>23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20</v>
      </c>
      <c r="AO17" s="20"/>
      <c r="AP17" s="20"/>
      <c r="AQ17" s="20"/>
      <c r="AR17" s="18"/>
      <c r="BG17" s="223"/>
      <c r="BS17" s="15" t="s">
        <v>5</v>
      </c>
    </row>
    <row r="18" spans="1:71" s="1" customFormat="1" ht="6.9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23"/>
      <c r="BS18" s="15" t="s">
        <v>7</v>
      </c>
    </row>
    <row r="19" spans="1:71" s="1" customFormat="1" ht="12.05" customHeight="1">
      <c r="B19" s="19"/>
      <c r="C19" s="20"/>
      <c r="D19" s="27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27</v>
      </c>
      <c r="AL19" s="20"/>
      <c r="AM19" s="20"/>
      <c r="AN19" s="25" t="s">
        <v>20</v>
      </c>
      <c r="AO19" s="20"/>
      <c r="AP19" s="20"/>
      <c r="AQ19" s="20"/>
      <c r="AR19" s="18"/>
      <c r="BG19" s="223"/>
      <c r="BS19" s="15" t="s">
        <v>7</v>
      </c>
    </row>
    <row r="20" spans="1:71" s="1" customFormat="1" ht="18.5" customHeight="1">
      <c r="B20" s="19"/>
      <c r="C20" s="20"/>
      <c r="D20" s="20"/>
      <c r="E20" s="25" t="s">
        <v>23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20</v>
      </c>
      <c r="AO20" s="20"/>
      <c r="AP20" s="20"/>
      <c r="AQ20" s="20"/>
      <c r="AR20" s="18"/>
      <c r="BG20" s="223"/>
      <c r="BS20" s="15" t="s">
        <v>4</v>
      </c>
    </row>
    <row r="21" spans="1:71" s="1" customFormat="1" ht="6.9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23"/>
    </row>
    <row r="22" spans="1:71" s="1" customFormat="1" ht="12.05" customHeight="1">
      <c r="B22" s="19"/>
      <c r="C22" s="20"/>
      <c r="D22" s="27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23"/>
    </row>
    <row r="23" spans="1:71" s="1" customFormat="1" ht="47.3" customHeight="1">
      <c r="B23" s="19"/>
      <c r="C23" s="20"/>
      <c r="D23" s="20"/>
      <c r="E23" s="230" t="s">
        <v>34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20"/>
      <c r="AP23" s="20"/>
      <c r="AQ23" s="20"/>
      <c r="AR23" s="18"/>
      <c r="BG23" s="223"/>
    </row>
    <row r="24" spans="1:71" s="1" customFormat="1" ht="6.9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23"/>
    </row>
    <row r="25" spans="1:71" s="1" customFormat="1" ht="6.9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G25" s="223"/>
    </row>
    <row r="26" spans="1:71" s="2" customFormat="1" ht="25.85" customHeight="1">
      <c r="A26" s="32"/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1">
        <f>ROUND(AG54,2)</f>
        <v>0</v>
      </c>
      <c r="AL26" s="232"/>
      <c r="AM26" s="232"/>
      <c r="AN26" s="232"/>
      <c r="AO26" s="232"/>
      <c r="AP26" s="34"/>
      <c r="AQ26" s="34"/>
      <c r="AR26" s="37"/>
      <c r="BG26" s="223"/>
    </row>
    <row r="27" spans="1:71" s="2" customFormat="1" ht="6.9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G27" s="223"/>
    </row>
    <row r="28" spans="1:71" s="2" customFormat="1" ht="12.5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33" t="s">
        <v>36</v>
      </c>
      <c r="M28" s="233"/>
      <c r="N28" s="233"/>
      <c r="O28" s="233"/>
      <c r="P28" s="233"/>
      <c r="Q28" s="34"/>
      <c r="R28" s="34"/>
      <c r="S28" s="34"/>
      <c r="T28" s="34"/>
      <c r="U28" s="34"/>
      <c r="V28" s="34"/>
      <c r="W28" s="233" t="s">
        <v>37</v>
      </c>
      <c r="X28" s="233"/>
      <c r="Y28" s="233"/>
      <c r="Z28" s="233"/>
      <c r="AA28" s="233"/>
      <c r="AB28" s="233"/>
      <c r="AC28" s="233"/>
      <c r="AD28" s="233"/>
      <c r="AE28" s="233"/>
      <c r="AF28" s="34"/>
      <c r="AG28" s="34"/>
      <c r="AH28" s="34"/>
      <c r="AI28" s="34"/>
      <c r="AJ28" s="34"/>
      <c r="AK28" s="233" t="s">
        <v>38</v>
      </c>
      <c r="AL28" s="233"/>
      <c r="AM28" s="233"/>
      <c r="AN28" s="233"/>
      <c r="AO28" s="233"/>
      <c r="AP28" s="34"/>
      <c r="AQ28" s="34"/>
      <c r="AR28" s="37"/>
      <c r="BG28" s="223"/>
    </row>
    <row r="29" spans="1:71" s="3" customFormat="1" ht="14.4" customHeight="1">
      <c r="B29" s="38"/>
      <c r="C29" s="39"/>
      <c r="D29" s="27" t="s">
        <v>39</v>
      </c>
      <c r="E29" s="39"/>
      <c r="F29" s="27" t="s">
        <v>40</v>
      </c>
      <c r="G29" s="39"/>
      <c r="H29" s="39"/>
      <c r="I29" s="39"/>
      <c r="J29" s="39"/>
      <c r="K29" s="39"/>
      <c r="L29" s="236">
        <v>0.21</v>
      </c>
      <c r="M29" s="235"/>
      <c r="N29" s="235"/>
      <c r="O29" s="235"/>
      <c r="P29" s="235"/>
      <c r="Q29" s="39"/>
      <c r="R29" s="39"/>
      <c r="S29" s="39"/>
      <c r="T29" s="39"/>
      <c r="U29" s="39"/>
      <c r="V29" s="39"/>
      <c r="W29" s="234">
        <f>ROUND(BB54, 2)</f>
        <v>0</v>
      </c>
      <c r="X29" s="235"/>
      <c r="Y29" s="235"/>
      <c r="Z29" s="235"/>
      <c r="AA29" s="235"/>
      <c r="AB29" s="235"/>
      <c r="AC29" s="235"/>
      <c r="AD29" s="235"/>
      <c r="AE29" s="235"/>
      <c r="AF29" s="39"/>
      <c r="AG29" s="39"/>
      <c r="AH29" s="39"/>
      <c r="AI29" s="39"/>
      <c r="AJ29" s="39"/>
      <c r="AK29" s="234">
        <f>ROUND(AX54, 2)</f>
        <v>0</v>
      </c>
      <c r="AL29" s="235"/>
      <c r="AM29" s="235"/>
      <c r="AN29" s="235"/>
      <c r="AO29" s="235"/>
      <c r="AP29" s="39"/>
      <c r="AQ29" s="39"/>
      <c r="AR29" s="40"/>
      <c r="BG29" s="224"/>
    </row>
    <row r="30" spans="1:71" s="3" customFormat="1" ht="14.4" customHeight="1">
      <c r="B30" s="38"/>
      <c r="C30" s="39"/>
      <c r="D30" s="39"/>
      <c r="E30" s="39"/>
      <c r="F30" s="27" t="s">
        <v>41</v>
      </c>
      <c r="G30" s="39"/>
      <c r="H30" s="39"/>
      <c r="I30" s="39"/>
      <c r="J30" s="39"/>
      <c r="K30" s="39"/>
      <c r="L30" s="236">
        <v>0.15</v>
      </c>
      <c r="M30" s="235"/>
      <c r="N30" s="235"/>
      <c r="O30" s="235"/>
      <c r="P30" s="235"/>
      <c r="Q30" s="39"/>
      <c r="R30" s="39"/>
      <c r="S30" s="39"/>
      <c r="T30" s="39"/>
      <c r="U30" s="39"/>
      <c r="V30" s="39"/>
      <c r="W30" s="234">
        <f>ROUND(BC54, 2)</f>
        <v>0</v>
      </c>
      <c r="X30" s="235"/>
      <c r="Y30" s="235"/>
      <c r="Z30" s="235"/>
      <c r="AA30" s="235"/>
      <c r="AB30" s="235"/>
      <c r="AC30" s="235"/>
      <c r="AD30" s="235"/>
      <c r="AE30" s="235"/>
      <c r="AF30" s="39"/>
      <c r="AG30" s="39"/>
      <c r="AH30" s="39"/>
      <c r="AI30" s="39"/>
      <c r="AJ30" s="39"/>
      <c r="AK30" s="234">
        <f>ROUND(AY54, 2)</f>
        <v>0</v>
      </c>
      <c r="AL30" s="235"/>
      <c r="AM30" s="235"/>
      <c r="AN30" s="235"/>
      <c r="AO30" s="235"/>
      <c r="AP30" s="39"/>
      <c r="AQ30" s="39"/>
      <c r="AR30" s="40"/>
      <c r="BG30" s="224"/>
    </row>
    <row r="31" spans="1:71" s="3" customFormat="1" ht="14.4" hidden="1" customHeight="1">
      <c r="B31" s="38"/>
      <c r="C31" s="39"/>
      <c r="D31" s="39"/>
      <c r="E31" s="39"/>
      <c r="F31" s="27" t="s">
        <v>42</v>
      </c>
      <c r="G31" s="39"/>
      <c r="H31" s="39"/>
      <c r="I31" s="39"/>
      <c r="J31" s="39"/>
      <c r="K31" s="39"/>
      <c r="L31" s="236">
        <v>0.21</v>
      </c>
      <c r="M31" s="235"/>
      <c r="N31" s="235"/>
      <c r="O31" s="235"/>
      <c r="P31" s="235"/>
      <c r="Q31" s="39"/>
      <c r="R31" s="39"/>
      <c r="S31" s="39"/>
      <c r="T31" s="39"/>
      <c r="U31" s="39"/>
      <c r="V31" s="39"/>
      <c r="W31" s="234">
        <f>ROUND(BD54, 2)</f>
        <v>0</v>
      </c>
      <c r="X31" s="235"/>
      <c r="Y31" s="235"/>
      <c r="Z31" s="235"/>
      <c r="AA31" s="235"/>
      <c r="AB31" s="235"/>
      <c r="AC31" s="235"/>
      <c r="AD31" s="235"/>
      <c r="AE31" s="235"/>
      <c r="AF31" s="39"/>
      <c r="AG31" s="39"/>
      <c r="AH31" s="39"/>
      <c r="AI31" s="39"/>
      <c r="AJ31" s="39"/>
      <c r="AK31" s="234">
        <v>0</v>
      </c>
      <c r="AL31" s="235"/>
      <c r="AM31" s="235"/>
      <c r="AN31" s="235"/>
      <c r="AO31" s="235"/>
      <c r="AP31" s="39"/>
      <c r="AQ31" s="39"/>
      <c r="AR31" s="40"/>
      <c r="BG31" s="224"/>
    </row>
    <row r="32" spans="1:71" s="3" customFormat="1" ht="14.4" hidden="1" customHeight="1">
      <c r="B32" s="38"/>
      <c r="C32" s="39"/>
      <c r="D32" s="39"/>
      <c r="E32" s="39"/>
      <c r="F32" s="27" t="s">
        <v>43</v>
      </c>
      <c r="G32" s="39"/>
      <c r="H32" s="39"/>
      <c r="I32" s="39"/>
      <c r="J32" s="39"/>
      <c r="K32" s="39"/>
      <c r="L32" s="236">
        <v>0.15</v>
      </c>
      <c r="M32" s="235"/>
      <c r="N32" s="235"/>
      <c r="O32" s="235"/>
      <c r="P32" s="235"/>
      <c r="Q32" s="39"/>
      <c r="R32" s="39"/>
      <c r="S32" s="39"/>
      <c r="T32" s="39"/>
      <c r="U32" s="39"/>
      <c r="V32" s="39"/>
      <c r="W32" s="234">
        <f>ROUND(BE54, 2)</f>
        <v>0</v>
      </c>
      <c r="X32" s="235"/>
      <c r="Y32" s="235"/>
      <c r="Z32" s="235"/>
      <c r="AA32" s="235"/>
      <c r="AB32" s="235"/>
      <c r="AC32" s="235"/>
      <c r="AD32" s="235"/>
      <c r="AE32" s="235"/>
      <c r="AF32" s="39"/>
      <c r="AG32" s="39"/>
      <c r="AH32" s="39"/>
      <c r="AI32" s="39"/>
      <c r="AJ32" s="39"/>
      <c r="AK32" s="234">
        <v>0</v>
      </c>
      <c r="AL32" s="235"/>
      <c r="AM32" s="235"/>
      <c r="AN32" s="235"/>
      <c r="AO32" s="235"/>
      <c r="AP32" s="39"/>
      <c r="AQ32" s="39"/>
      <c r="AR32" s="40"/>
      <c r="BG32" s="224"/>
    </row>
    <row r="33" spans="1:59" s="3" customFormat="1" ht="14.4" hidden="1" customHeight="1">
      <c r="B33" s="38"/>
      <c r="C33" s="39"/>
      <c r="D33" s="39"/>
      <c r="E33" s="39"/>
      <c r="F33" s="27" t="s">
        <v>44</v>
      </c>
      <c r="G33" s="39"/>
      <c r="H33" s="39"/>
      <c r="I33" s="39"/>
      <c r="J33" s="39"/>
      <c r="K33" s="39"/>
      <c r="L33" s="236">
        <v>0</v>
      </c>
      <c r="M33" s="235"/>
      <c r="N33" s="235"/>
      <c r="O33" s="235"/>
      <c r="P33" s="235"/>
      <c r="Q33" s="39"/>
      <c r="R33" s="39"/>
      <c r="S33" s="39"/>
      <c r="T33" s="39"/>
      <c r="U33" s="39"/>
      <c r="V33" s="39"/>
      <c r="W33" s="234">
        <f>ROUND(BF54, 2)</f>
        <v>0</v>
      </c>
      <c r="X33" s="235"/>
      <c r="Y33" s="235"/>
      <c r="Z33" s="235"/>
      <c r="AA33" s="235"/>
      <c r="AB33" s="235"/>
      <c r="AC33" s="235"/>
      <c r="AD33" s="235"/>
      <c r="AE33" s="235"/>
      <c r="AF33" s="39"/>
      <c r="AG33" s="39"/>
      <c r="AH33" s="39"/>
      <c r="AI33" s="39"/>
      <c r="AJ33" s="39"/>
      <c r="AK33" s="234">
        <v>0</v>
      </c>
      <c r="AL33" s="235"/>
      <c r="AM33" s="235"/>
      <c r="AN33" s="235"/>
      <c r="AO33" s="235"/>
      <c r="AP33" s="39"/>
      <c r="AQ33" s="39"/>
      <c r="AR33" s="40"/>
    </row>
    <row r="34" spans="1:59" s="2" customFormat="1" ht="6.9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G34" s="32"/>
    </row>
    <row r="35" spans="1:59" s="2" customFormat="1" ht="25.85" customHeight="1">
      <c r="A35" s="32"/>
      <c r="B35" s="33"/>
      <c r="C35" s="41"/>
      <c r="D35" s="42" t="s">
        <v>45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46</v>
      </c>
      <c r="U35" s="43"/>
      <c r="V35" s="43"/>
      <c r="W35" s="43"/>
      <c r="X35" s="237" t="s">
        <v>47</v>
      </c>
      <c r="Y35" s="238"/>
      <c r="Z35" s="238"/>
      <c r="AA35" s="238"/>
      <c r="AB35" s="238"/>
      <c r="AC35" s="43"/>
      <c r="AD35" s="43"/>
      <c r="AE35" s="43"/>
      <c r="AF35" s="43"/>
      <c r="AG35" s="43"/>
      <c r="AH35" s="43"/>
      <c r="AI35" s="43"/>
      <c r="AJ35" s="43"/>
      <c r="AK35" s="239">
        <f>SUM(AK26:AK33)</f>
        <v>0</v>
      </c>
      <c r="AL35" s="238"/>
      <c r="AM35" s="238"/>
      <c r="AN35" s="238"/>
      <c r="AO35" s="240"/>
      <c r="AP35" s="41"/>
      <c r="AQ35" s="41"/>
      <c r="AR35" s="37"/>
      <c r="BG35" s="32"/>
    </row>
    <row r="36" spans="1:59" s="2" customFormat="1" ht="6.9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G36" s="32"/>
    </row>
    <row r="37" spans="1:59" s="2" customFormat="1" ht="6.9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G37" s="32"/>
    </row>
    <row r="41" spans="1:59" s="2" customFormat="1" ht="6.9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G41" s="32"/>
    </row>
    <row r="42" spans="1:59" s="2" customFormat="1" ht="24.9" customHeight="1">
      <c r="A42" s="32"/>
      <c r="B42" s="33"/>
      <c r="C42" s="21" t="s">
        <v>48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G42" s="32"/>
    </row>
    <row r="43" spans="1:59" s="2" customFormat="1" ht="6.9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G43" s="32"/>
    </row>
    <row r="44" spans="1:59" s="4" customFormat="1" ht="12.05" customHeight="1">
      <c r="B44" s="49"/>
      <c r="C44" s="27" t="s">
        <v>14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2023-6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9" s="5" customFormat="1" ht="36.950000000000003" customHeight="1">
      <c r="B45" s="52"/>
      <c r="C45" s="53" t="s">
        <v>17</v>
      </c>
      <c r="D45" s="54"/>
      <c r="E45" s="54"/>
      <c r="F45" s="54"/>
      <c r="G45" s="54"/>
      <c r="H45" s="54"/>
      <c r="I45" s="54"/>
      <c r="J45" s="54"/>
      <c r="K45" s="54"/>
      <c r="L45" s="241" t="str">
        <f>K6</f>
        <v>Objekt CHIRURGIE - Posílení datových rozvodů</v>
      </c>
      <c r="M45" s="242"/>
      <c r="N45" s="242"/>
      <c r="O45" s="242"/>
      <c r="P45" s="242"/>
      <c r="Q45" s="242"/>
      <c r="R45" s="242"/>
      <c r="S45" s="242"/>
      <c r="T45" s="242"/>
      <c r="U45" s="242"/>
      <c r="V45" s="242"/>
      <c r="W45" s="242"/>
      <c r="X45" s="242"/>
      <c r="Y45" s="242"/>
      <c r="Z45" s="242"/>
      <c r="AA45" s="242"/>
      <c r="AB45" s="242"/>
      <c r="AC45" s="242"/>
      <c r="AD45" s="242"/>
      <c r="AE45" s="242"/>
      <c r="AF45" s="242"/>
      <c r="AG45" s="242"/>
      <c r="AH45" s="242"/>
      <c r="AI45" s="242"/>
      <c r="AJ45" s="242"/>
      <c r="AK45" s="242"/>
      <c r="AL45" s="242"/>
      <c r="AM45" s="242"/>
      <c r="AN45" s="242"/>
      <c r="AO45" s="242"/>
      <c r="AP45" s="54"/>
      <c r="AQ45" s="54"/>
      <c r="AR45" s="55"/>
    </row>
    <row r="46" spans="1:59" s="2" customFormat="1" ht="6.9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G46" s="32"/>
    </row>
    <row r="47" spans="1:59" s="2" customFormat="1" ht="12.05" customHeight="1">
      <c r="A47" s="32"/>
      <c r="B47" s="33"/>
      <c r="C47" s="27" t="s">
        <v>22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24</v>
      </c>
      <c r="AJ47" s="34"/>
      <c r="AK47" s="34"/>
      <c r="AL47" s="34"/>
      <c r="AM47" s="243" t="str">
        <f>IF(AN8= "","",AN8)</f>
        <v>11. 4. 2023</v>
      </c>
      <c r="AN47" s="243"/>
      <c r="AO47" s="34"/>
      <c r="AP47" s="34"/>
      <c r="AQ47" s="34"/>
      <c r="AR47" s="37"/>
      <c r="BG47" s="32"/>
    </row>
    <row r="48" spans="1:59" s="2" customFormat="1" ht="6.9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G48" s="32"/>
    </row>
    <row r="49" spans="1:91" s="2" customFormat="1" ht="15.2" customHeight="1">
      <c r="A49" s="32"/>
      <c r="B49" s="33"/>
      <c r="C49" s="27" t="s">
        <v>26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244" t="str">
        <f>IF(E17="","",E17)</f>
        <v xml:space="preserve"> </v>
      </c>
      <c r="AN49" s="245"/>
      <c r="AO49" s="245"/>
      <c r="AP49" s="245"/>
      <c r="AQ49" s="34"/>
      <c r="AR49" s="37"/>
      <c r="AS49" s="246" t="s">
        <v>49</v>
      </c>
      <c r="AT49" s="247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9"/>
      <c r="BG49" s="32"/>
    </row>
    <row r="50" spans="1:91" s="2" customFormat="1" ht="15.2" customHeight="1">
      <c r="A50" s="32"/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32</v>
      </c>
      <c r="AJ50" s="34"/>
      <c r="AK50" s="34"/>
      <c r="AL50" s="34"/>
      <c r="AM50" s="244" t="str">
        <f>IF(E20="","",E20)</f>
        <v xml:space="preserve"> </v>
      </c>
      <c r="AN50" s="245"/>
      <c r="AO50" s="245"/>
      <c r="AP50" s="245"/>
      <c r="AQ50" s="34"/>
      <c r="AR50" s="37"/>
      <c r="AS50" s="248"/>
      <c r="AT50" s="249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1"/>
      <c r="BG50" s="32"/>
    </row>
    <row r="51" spans="1:91" s="2" customFormat="1" ht="10.8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50"/>
      <c r="AT51" s="251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3"/>
      <c r="BG51" s="32"/>
    </row>
    <row r="52" spans="1:91" s="2" customFormat="1" ht="29.3" customHeight="1">
      <c r="A52" s="32"/>
      <c r="B52" s="33"/>
      <c r="C52" s="252" t="s">
        <v>50</v>
      </c>
      <c r="D52" s="253"/>
      <c r="E52" s="253"/>
      <c r="F52" s="253"/>
      <c r="G52" s="253"/>
      <c r="H52" s="64"/>
      <c r="I52" s="254" t="s">
        <v>51</v>
      </c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253"/>
      <c r="AG52" s="255" t="s">
        <v>52</v>
      </c>
      <c r="AH52" s="253"/>
      <c r="AI52" s="253"/>
      <c r="AJ52" s="253"/>
      <c r="AK52" s="253"/>
      <c r="AL52" s="253"/>
      <c r="AM52" s="253"/>
      <c r="AN52" s="254" t="s">
        <v>53</v>
      </c>
      <c r="AO52" s="253"/>
      <c r="AP52" s="253"/>
      <c r="AQ52" s="65" t="s">
        <v>54</v>
      </c>
      <c r="AR52" s="37"/>
      <c r="AS52" s="66" t="s">
        <v>55</v>
      </c>
      <c r="AT52" s="67" t="s">
        <v>56</v>
      </c>
      <c r="AU52" s="67" t="s">
        <v>57</v>
      </c>
      <c r="AV52" s="67" t="s">
        <v>58</v>
      </c>
      <c r="AW52" s="67" t="s">
        <v>59</v>
      </c>
      <c r="AX52" s="67" t="s">
        <v>60</v>
      </c>
      <c r="AY52" s="67" t="s">
        <v>61</v>
      </c>
      <c r="AZ52" s="67" t="s">
        <v>62</v>
      </c>
      <c r="BA52" s="67" t="s">
        <v>63</v>
      </c>
      <c r="BB52" s="67" t="s">
        <v>64</v>
      </c>
      <c r="BC52" s="67" t="s">
        <v>65</v>
      </c>
      <c r="BD52" s="67" t="s">
        <v>66</v>
      </c>
      <c r="BE52" s="67" t="s">
        <v>67</v>
      </c>
      <c r="BF52" s="68" t="s">
        <v>68</v>
      </c>
      <c r="BG52" s="32"/>
    </row>
    <row r="53" spans="1:91" s="2" customFormat="1" ht="10.8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1"/>
      <c r="BG53" s="32"/>
    </row>
    <row r="54" spans="1:91" s="6" customFormat="1" ht="32.4" customHeight="1">
      <c r="B54" s="72"/>
      <c r="C54" s="73" t="s">
        <v>69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259">
        <f>ROUND(SUM(AG55:AG57),2)</f>
        <v>0</v>
      </c>
      <c r="AH54" s="259"/>
      <c r="AI54" s="259"/>
      <c r="AJ54" s="259"/>
      <c r="AK54" s="259"/>
      <c r="AL54" s="259"/>
      <c r="AM54" s="259"/>
      <c r="AN54" s="260">
        <f>SUM(AG54,AV54)</f>
        <v>0</v>
      </c>
      <c r="AO54" s="260"/>
      <c r="AP54" s="260"/>
      <c r="AQ54" s="76" t="s">
        <v>20</v>
      </c>
      <c r="AR54" s="77"/>
      <c r="AS54" s="78">
        <f>ROUND(SUM(AS55:AS57),2)</f>
        <v>0</v>
      </c>
      <c r="AT54" s="79">
        <f>ROUND(SUM(AT55:AT57),2)</f>
        <v>0</v>
      </c>
      <c r="AU54" s="80">
        <f>ROUND(SUM(AU55:AU57),2)</f>
        <v>0</v>
      </c>
      <c r="AV54" s="80">
        <f>ROUND(SUM(AX54:AY54),2)</f>
        <v>0</v>
      </c>
      <c r="AW54" s="81">
        <f>ROUND(SUM(AW55:AW57),5)</f>
        <v>0</v>
      </c>
      <c r="AX54" s="80">
        <f>ROUND(BB54*L29,2)</f>
        <v>0</v>
      </c>
      <c r="AY54" s="80">
        <f>ROUND(BC54*L30,2)</f>
        <v>0</v>
      </c>
      <c r="AZ54" s="80">
        <f>ROUND(BD54*L29,2)</f>
        <v>0</v>
      </c>
      <c r="BA54" s="80">
        <f>ROUND(BE54*L30,2)</f>
        <v>0</v>
      </c>
      <c r="BB54" s="80">
        <f>ROUND(SUM(BB55:BB57),2)</f>
        <v>0</v>
      </c>
      <c r="BC54" s="80">
        <f>ROUND(SUM(BC55:BC57),2)</f>
        <v>0</v>
      </c>
      <c r="BD54" s="80">
        <f>ROUND(SUM(BD55:BD57),2)</f>
        <v>0</v>
      </c>
      <c r="BE54" s="80">
        <f>ROUND(SUM(BE55:BE57),2)</f>
        <v>0</v>
      </c>
      <c r="BF54" s="82">
        <f>ROUND(SUM(BF55:BF57),2)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6</v>
      </c>
      <c r="BX54" s="83" t="s">
        <v>74</v>
      </c>
      <c r="CL54" s="83" t="s">
        <v>20</v>
      </c>
    </row>
    <row r="55" spans="1:91" s="7" customFormat="1" ht="24.75" customHeight="1">
      <c r="A55" s="85" t="s">
        <v>75</v>
      </c>
      <c r="B55" s="86"/>
      <c r="C55" s="87"/>
      <c r="D55" s="258" t="s">
        <v>76</v>
      </c>
      <c r="E55" s="258"/>
      <c r="F55" s="258"/>
      <c r="G55" s="258"/>
      <c r="H55" s="258"/>
      <c r="I55" s="88"/>
      <c r="J55" s="258" t="s">
        <v>77</v>
      </c>
      <c r="K55" s="258"/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  <c r="AD55" s="258"/>
      <c r="AE55" s="258"/>
      <c r="AF55" s="258"/>
      <c r="AG55" s="256">
        <f>'P1A a P1C - 742-SLP-UKS'!K32</f>
        <v>0</v>
      </c>
      <c r="AH55" s="257"/>
      <c r="AI55" s="257"/>
      <c r="AJ55" s="257"/>
      <c r="AK55" s="257"/>
      <c r="AL55" s="257"/>
      <c r="AM55" s="257"/>
      <c r="AN55" s="256">
        <f>SUM(AG55,AV55)</f>
        <v>0</v>
      </c>
      <c r="AO55" s="257"/>
      <c r="AP55" s="257"/>
      <c r="AQ55" s="89" t="s">
        <v>78</v>
      </c>
      <c r="AR55" s="90"/>
      <c r="AS55" s="91">
        <f>'P1A a P1C - 742-SLP-UKS'!K30</f>
        <v>0</v>
      </c>
      <c r="AT55" s="92">
        <f>'P1A a P1C - 742-SLP-UKS'!K31</f>
        <v>0</v>
      </c>
      <c r="AU55" s="92">
        <v>0</v>
      </c>
      <c r="AV55" s="92">
        <f>ROUND(SUM(AX55:AY55),2)</f>
        <v>0</v>
      </c>
      <c r="AW55" s="93">
        <f>'P1A a P1C - 742-SLP-UKS'!T111</f>
        <v>0</v>
      </c>
      <c r="AX55" s="92">
        <f>'P1A a P1C - 742-SLP-UKS'!K35</f>
        <v>0</v>
      </c>
      <c r="AY55" s="92">
        <f>'P1A a P1C - 742-SLP-UKS'!K36</f>
        <v>0</v>
      </c>
      <c r="AZ55" s="92">
        <f>'P1A a P1C - 742-SLP-UKS'!K37</f>
        <v>0</v>
      </c>
      <c r="BA55" s="92">
        <f>'P1A a P1C - 742-SLP-UKS'!K38</f>
        <v>0</v>
      </c>
      <c r="BB55" s="92">
        <f>'P1A a P1C - 742-SLP-UKS'!F35</f>
        <v>0</v>
      </c>
      <c r="BC55" s="92">
        <f>'P1A a P1C - 742-SLP-UKS'!F36</f>
        <v>0</v>
      </c>
      <c r="BD55" s="92">
        <f>'P1A a P1C - 742-SLP-UKS'!F37</f>
        <v>0</v>
      </c>
      <c r="BE55" s="92">
        <f>'P1A a P1C - 742-SLP-UKS'!F38</f>
        <v>0</v>
      </c>
      <c r="BF55" s="94">
        <f>'P1A a P1C - 742-SLP-UKS'!F39</f>
        <v>0</v>
      </c>
      <c r="BT55" s="95" t="s">
        <v>79</v>
      </c>
      <c r="BV55" s="95" t="s">
        <v>73</v>
      </c>
      <c r="BW55" s="95" t="s">
        <v>80</v>
      </c>
      <c r="BX55" s="95" t="s">
        <v>6</v>
      </c>
      <c r="CL55" s="95" t="s">
        <v>20</v>
      </c>
      <c r="CM55" s="95" t="s">
        <v>81</v>
      </c>
    </row>
    <row r="56" spans="1:91" s="7" customFormat="1" ht="16.45" customHeight="1">
      <c r="A56" s="85" t="s">
        <v>75</v>
      </c>
      <c r="B56" s="86"/>
      <c r="C56" s="87"/>
      <c r="D56" s="258" t="s">
        <v>82</v>
      </c>
      <c r="E56" s="258"/>
      <c r="F56" s="258"/>
      <c r="G56" s="258"/>
      <c r="H56" s="258"/>
      <c r="I56" s="88"/>
      <c r="J56" s="258" t="s">
        <v>77</v>
      </c>
      <c r="K56" s="258"/>
      <c r="L56" s="258"/>
      <c r="M56" s="258"/>
      <c r="N56" s="258"/>
      <c r="O56" s="258"/>
      <c r="P56" s="258"/>
      <c r="Q56" s="258"/>
      <c r="R56" s="258"/>
      <c r="S56" s="258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  <c r="AD56" s="258"/>
      <c r="AE56" s="258"/>
      <c r="AF56" s="258"/>
      <c r="AG56" s="256">
        <f>'P1B - 742-SLP-UKS'!K32</f>
        <v>0</v>
      </c>
      <c r="AH56" s="257"/>
      <c r="AI56" s="257"/>
      <c r="AJ56" s="257"/>
      <c r="AK56" s="257"/>
      <c r="AL56" s="257"/>
      <c r="AM56" s="257"/>
      <c r="AN56" s="256">
        <f>SUM(AG56,AV56)</f>
        <v>0</v>
      </c>
      <c r="AO56" s="257"/>
      <c r="AP56" s="257"/>
      <c r="AQ56" s="89" t="s">
        <v>78</v>
      </c>
      <c r="AR56" s="90"/>
      <c r="AS56" s="91">
        <f>'P1B - 742-SLP-UKS'!K30</f>
        <v>0</v>
      </c>
      <c r="AT56" s="92">
        <f>'P1B - 742-SLP-UKS'!K31</f>
        <v>0</v>
      </c>
      <c r="AU56" s="92">
        <v>0</v>
      </c>
      <c r="AV56" s="92">
        <f>ROUND(SUM(AX56:AY56),2)</f>
        <v>0</v>
      </c>
      <c r="AW56" s="93">
        <f>'P1B - 742-SLP-UKS'!T97</f>
        <v>0</v>
      </c>
      <c r="AX56" s="92">
        <f>'P1B - 742-SLP-UKS'!K35</f>
        <v>0</v>
      </c>
      <c r="AY56" s="92">
        <f>'P1B - 742-SLP-UKS'!K36</f>
        <v>0</v>
      </c>
      <c r="AZ56" s="92">
        <f>'P1B - 742-SLP-UKS'!K37</f>
        <v>0</v>
      </c>
      <c r="BA56" s="92">
        <f>'P1B - 742-SLP-UKS'!K38</f>
        <v>0</v>
      </c>
      <c r="BB56" s="92">
        <f>'P1B - 742-SLP-UKS'!F35</f>
        <v>0</v>
      </c>
      <c r="BC56" s="92">
        <f>'P1B - 742-SLP-UKS'!F36</f>
        <v>0</v>
      </c>
      <c r="BD56" s="92">
        <f>'P1B - 742-SLP-UKS'!F37</f>
        <v>0</v>
      </c>
      <c r="BE56" s="92">
        <f>'P1B - 742-SLP-UKS'!F38</f>
        <v>0</v>
      </c>
      <c r="BF56" s="94">
        <f>'P1B - 742-SLP-UKS'!F39</f>
        <v>0</v>
      </c>
      <c r="BT56" s="95" t="s">
        <v>79</v>
      </c>
      <c r="BV56" s="95" t="s">
        <v>73</v>
      </c>
      <c r="BW56" s="95" t="s">
        <v>83</v>
      </c>
      <c r="BX56" s="95" t="s">
        <v>6</v>
      </c>
      <c r="CL56" s="95" t="s">
        <v>20</v>
      </c>
      <c r="CM56" s="95" t="s">
        <v>81</v>
      </c>
    </row>
    <row r="57" spans="1:91" s="7" customFormat="1" ht="16.45" customHeight="1">
      <c r="A57" s="85" t="s">
        <v>75</v>
      </c>
      <c r="B57" s="86"/>
      <c r="C57" s="87"/>
      <c r="D57" s="258" t="s">
        <v>84</v>
      </c>
      <c r="E57" s="258"/>
      <c r="F57" s="258"/>
      <c r="G57" s="258"/>
      <c r="H57" s="258"/>
      <c r="I57" s="88"/>
      <c r="J57" s="258" t="s">
        <v>85</v>
      </c>
      <c r="K57" s="258"/>
      <c r="L57" s="258"/>
      <c r="M57" s="258"/>
      <c r="N57" s="258"/>
      <c r="O57" s="258"/>
      <c r="P57" s="258"/>
      <c r="Q57" s="258"/>
      <c r="R57" s="258"/>
      <c r="S57" s="258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  <c r="AD57" s="258"/>
      <c r="AE57" s="258"/>
      <c r="AF57" s="258"/>
      <c r="AG57" s="256">
        <f>'P1A,B,C - 741-Silnoproudá...'!K32</f>
        <v>0</v>
      </c>
      <c r="AH57" s="257"/>
      <c r="AI57" s="257"/>
      <c r="AJ57" s="257"/>
      <c r="AK57" s="257"/>
      <c r="AL57" s="257"/>
      <c r="AM57" s="257"/>
      <c r="AN57" s="256">
        <f>SUM(AG57,AV57)</f>
        <v>0</v>
      </c>
      <c r="AO57" s="257"/>
      <c r="AP57" s="257"/>
      <c r="AQ57" s="89" t="s">
        <v>78</v>
      </c>
      <c r="AR57" s="90"/>
      <c r="AS57" s="96">
        <f>'P1A,B,C - 741-Silnoproudá...'!K30</f>
        <v>0</v>
      </c>
      <c r="AT57" s="97">
        <f>'P1A,B,C - 741-Silnoproudá...'!K31</f>
        <v>0</v>
      </c>
      <c r="AU57" s="97">
        <v>0</v>
      </c>
      <c r="AV57" s="97">
        <f>ROUND(SUM(AX57:AY57),2)</f>
        <v>0</v>
      </c>
      <c r="AW57" s="98">
        <f>'P1A,B,C - 741-Silnoproudá...'!T101</f>
        <v>0</v>
      </c>
      <c r="AX57" s="97">
        <f>'P1A,B,C - 741-Silnoproudá...'!K35</f>
        <v>0</v>
      </c>
      <c r="AY57" s="97">
        <f>'P1A,B,C - 741-Silnoproudá...'!K36</f>
        <v>0</v>
      </c>
      <c r="AZ57" s="97">
        <f>'P1A,B,C - 741-Silnoproudá...'!K37</f>
        <v>0</v>
      </c>
      <c r="BA57" s="97">
        <f>'P1A,B,C - 741-Silnoproudá...'!K38</f>
        <v>0</v>
      </c>
      <c r="BB57" s="97">
        <f>'P1A,B,C - 741-Silnoproudá...'!F35</f>
        <v>0</v>
      </c>
      <c r="BC57" s="97">
        <f>'P1A,B,C - 741-Silnoproudá...'!F36</f>
        <v>0</v>
      </c>
      <c r="BD57" s="97">
        <f>'P1A,B,C - 741-Silnoproudá...'!F37</f>
        <v>0</v>
      </c>
      <c r="BE57" s="97">
        <f>'P1A,B,C - 741-Silnoproudá...'!F38</f>
        <v>0</v>
      </c>
      <c r="BF57" s="99">
        <f>'P1A,B,C - 741-Silnoproudá...'!F39</f>
        <v>0</v>
      </c>
      <c r="BT57" s="95" t="s">
        <v>79</v>
      </c>
      <c r="BV57" s="95" t="s">
        <v>73</v>
      </c>
      <c r="BW57" s="95" t="s">
        <v>86</v>
      </c>
      <c r="BX57" s="95" t="s">
        <v>6</v>
      </c>
      <c r="CL57" s="95" t="s">
        <v>20</v>
      </c>
      <c r="CM57" s="95" t="s">
        <v>81</v>
      </c>
    </row>
    <row r="58" spans="1:91" s="2" customFormat="1" ht="30.0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7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</row>
    <row r="59" spans="1:91" s="2" customFormat="1" ht="6.9" customHeight="1">
      <c r="A59" s="32"/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</row>
  </sheetData>
  <sheetProtection algorithmName="SHA-512" hashValue="q66yurEG5PAiMIhWCPn9+HLQeON4JIjPg5J7sEg9QF8Mp6u4s/iCDmWecO+N150Y1vt+xn0BhJSQejh0/3IzIg==" saltValue="PUuSI87WSaEkd9caO9yEnH7WLmRnNwnoR6Xwust4ESKyK1c8Cj+csXy8EPuHZ8S4ksmTmAwx2I1uR2bLflNsqQ==" spinCount="100000" sheet="1" objects="1" scenarios="1" formatColumns="0" formatRows="0"/>
  <mergeCells count="50">
    <mergeCell ref="AR2:BG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P1A a P1C - 742-SLP-UKS'!C2" display="/"/>
    <hyperlink ref="A56" location="'P1B - 742-SLP-UKS'!C2" display="/"/>
    <hyperlink ref="A57" location="'P1A,B,C - 741-Silnoproud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2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50000000000003" customHeight="1"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T2" s="15" t="s">
        <v>80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8"/>
      <c r="AT3" s="15" t="s">
        <v>81</v>
      </c>
    </row>
    <row r="4" spans="1:46" s="1" customFormat="1" ht="24.9" customHeight="1">
      <c r="B4" s="18"/>
      <c r="D4" s="102" t="s">
        <v>87</v>
      </c>
      <c r="M4" s="18"/>
      <c r="N4" s="103" t="s">
        <v>11</v>
      </c>
      <c r="AT4" s="15" t="s">
        <v>4</v>
      </c>
    </row>
    <row r="5" spans="1:46" s="1" customFormat="1" ht="6.9" customHeight="1">
      <c r="B5" s="18"/>
      <c r="M5" s="18"/>
    </row>
    <row r="6" spans="1:46" s="1" customFormat="1" ht="12.05" customHeight="1">
      <c r="B6" s="18"/>
      <c r="D6" s="104" t="s">
        <v>17</v>
      </c>
      <c r="M6" s="18"/>
    </row>
    <row r="7" spans="1:46" s="1" customFormat="1" ht="16.45" customHeight="1">
      <c r="B7" s="18"/>
      <c r="E7" s="262" t="str">
        <f>'Rekapitulace stavby'!K6</f>
        <v>Objekt CHIRURGIE - Posílení datových rozvodů</v>
      </c>
      <c r="F7" s="263"/>
      <c r="G7" s="263"/>
      <c r="H7" s="263"/>
      <c r="M7" s="18"/>
    </row>
    <row r="8" spans="1:46" s="2" customFormat="1" ht="12.05" customHeight="1">
      <c r="A8" s="32"/>
      <c r="B8" s="37"/>
      <c r="C8" s="32"/>
      <c r="D8" s="104" t="s">
        <v>88</v>
      </c>
      <c r="E8" s="32"/>
      <c r="F8" s="32"/>
      <c r="G8" s="32"/>
      <c r="H8" s="32"/>
      <c r="I8" s="32"/>
      <c r="J8" s="32"/>
      <c r="K8" s="32"/>
      <c r="L8" s="32"/>
      <c r="M8" s="10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45" customHeight="1">
      <c r="A9" s="32"/>
      <c r="B9" s="37"/>
      <c r="C9" s="32"/>
      <c r="D9" s="32"/>
      <c r="E9" s="264" t="s">
        <v>89</v>
      </c>
      <c r="F9" s="265"/>
      <c r="G9" s="265"/>
      <c r="H9" s="265"/>
      <c r="I9" s="32"/>
      <c r="J9" s="32"/>
      <c r="K9" s="32"/>
      <c r="L9" s="32"/>
      <c r="M9" s="10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6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10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.05" customHeight="1">
      <c r="A11" s="32"/>
      <c r="B11" s="37"/>
      <c r="C11" s="32"/>
      <c r="D11" s="104" t="s">
        <v>19</v>
      </c>
      <c r="E11" s="32"/>
      <c r="F11" s="106" t="s">
        <v>20</v>
      </c>
      <c r="G11" s="32"/>
      <c r="H11" s="32"/>
      <c r="I11" s="104" t="s">
        <v>21</v>
      </c>
      <c r="J11" s="106" t="s">
        <v>20</v>
      </c>
      <c r="K11" s="32"/>
      <c r="L11" s="32"/>
      <c r="M11" s="10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.05" customHeight="1">
      <c r="A12" s="32"/>
      <c r="B12" s="37"/>
      <c r="C12" s="32"/>
      <c r="D12" s="104" t="s">
        <v>22</v>
      </c>
      <c r="E12" s="32"/>
      <c r="F12" s="106" t="s">
        <v>23</v>
      </c>
      <c r="G12" s="32"/>
      <c r="H12" s="32"/>
      <c r="I12" s="104" t="s">
        <v>24</v>
      </c>
      <c r="J12" s="107" t="str">
        <f>'Rekapitulace stavby'!AN8</f>
        <v>11. 4. 2023</v>
      </c>
      <c r="K12" s="32"/>
      <c r="L12" s="32"/>
      <c r="M12" s="10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10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.05" customHeight="1">
      <c r="A14" s="32"/>
      <c r="B14" s="37"/>
      <c r="C14" s="32"/>
      <c r="D14" s="104" t="s">
        <v>26</v>
      </c>
      <c r="E14" s="32"/>
      <c r="F14" s="32"/>
      <c r="G14" s="32"/>
      <c r="H14" s="32"/>
      <c r="I14" s="104" t="s">
        <v>27</v>
      </c>
      <c r="J14" s="106" t="str">
        <f>IF('Rekapitulace stavby'!AN10="","",'Rekapitulace stavby'!AN10)</f>
        <v/>
      </c>
      <c r="K14" s="32"/>
      <c r="L14" s="32"/>
      <c r="M14" s="10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6" t="str">
        <f>IF('Rekapitulace stavby'!E11="","",'Rekapitulace stavby'!E11)</f>
        <v xml:space="preserve"> </v>
      </c>
      <c r="F15" s="32"/>
      <c r="G15" s="32"/>
      <c r="H15" s="32"/>
      <c r="I15" s="104" t="s">
        <v>28</v>
      </c>
      <c r="J15" s="106" t="str">
        <f>IF('Rekapitulace stavby'!AN11="","",'Rekapitulace stavby'!AN11)</f>
        <v/>
      </c>
      <c r="K15" s="32"/>
      <c r="L15" s="32"/>
      <c r="M15" s="10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10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.05" customHeight="1">
      <c r="A17" s="32"/>
      <c r="B17" s="37"/>
      <c r="C17" s="32"/>
      <c r="D17" s="104" t="s">
        <v>29</v>
      </c>
      <c r="E17" s="32"/>
      <c r="F17" s="32"/>
      <c r="G17" s="32"/>
      <c r="H17" s="32"/>
      <c r="I17" s="104" t="s">
        <v>27</v>
      </c>
      <c r="J17" s="28" t="str">
        <f>'Rekapitulace stavby'!AN13</f>
        <v>Vyplň údaj</v>
      </c>
      <c r="K17" s="32"/>
      <c r="L17" s="32"/>
      <c r="M17" s="10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66" t="str">
        <f>'Rekapitulace stavby'!E14</f>
        <v>Vyplň údaj</v>
      </c>
      <c r="F18" s="267"/>
      <c r="G18" s="267"/>
      <c r="H18" s="267"/>
      <c r="I18" s="104" t="s">
        <v>28</v>
      </c>
      <c r="J18" s="28" t="str">
        <f>'Rekapitulace stavby'!AN14</f>
        <v>Vyplň údaj</v>
      </c>
      <c r="K18" s="32"/>
      <c r="L18" s="32"/>
      <c r="M18" s="10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10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.05" customHeight="1">
      <c r="A20" s="32"/>
      <c r="B20" s="37"/>
      <c r="C20" s="32"/>
      <c r="D20" s="104" t="s">
        <v>31</v>
      </c>
      <c r="E20" s="32"/>
      <c r="F20" s="32"/>
      <c r="G20" s="32"/>
      <c r="H20" s="32"/>
      <c r="I20" s="104" t="s">
        <v>27</v>
      </c>
      <c r="J20" s="106" t="str">
        <f>IF('Rekapitulace stavby'!AN16="","",'Rekapitulace stavby'!AN16)</f>
        <v/>
      </c>
      <c r="K20" s="32"/>
      <c r="L20" s="32"/>
      <c r="M20" s="10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6" t="str">
        <f>IF('Rekapitulace stavby'!E17="","",'Rekapitulace stavby'!E17)</f>
        <v xml:space="preserve"> </v>
      </c>
      <c r="F21" s="32"/>
      <c r="G21" s="32"/>
      <c r="H21" s="32"/>
      <c r="I21" s="104" t="s">
        <v>28</v>
      </c>
      <c r="J21" s="106" t="str">
        <f>IF('Rekapitulace stavby'!AN17="","",'Rekapitulace stavby'!AN17)</f>
        <v/>
      </c>
      <c r="K21" s="32"/>
      <c r="L21" s="32"/>
      <c r="M21" s="10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10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.05" customHeight="1">
      <c r="A23" s="32"/>
      <c r="B23" s="37"/>
      <c r="C23" s="32"/>
      <c r="D23" s="104" t="s">
        <v>32</v>
      </c>
      <c r="E23" s="32"/>
      <c r="F23" s="32"/>
      <c r="G23" s="32"/>
      <c r="H23" s="32"/>
      <c r="I23" s="104" t="s">
        <v>27</v>
      </c>
      <c r="J23" s="106" t="str">
        <f>IF('Rekapitulace stavby'!AN19="","",'Rekapitulace stavby'!AN19)</f>
        <v/>
      </c>
      <c r="K23" s="32"/>
      <c r="L23" s="32"/>
      <c r="M23" s="10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6" t="str">
        <f>IF('Rekapitulace stavby'!E20="","",'Rekapitulace stavby'!E20)</f>
        <v xml:space="preserve"> </v>
      </c>
      <c r="F24" s="32"/>
      <c r="G24" s="32"/>
      <c r="H24" s="32"/>
      <c r="I24" s="104" t="s">
        <v>28</v>
      </c>
      <c r="J24" s="106" t="str">
        <f>IF('Rekapitulace stavby'!AN20="","",'Rekapitulace stavby'!AN20)</f>
        <v/>
      </c>
      <c r="K24" s="32"/>
      <c r="L24" s="32"/>
      <c r="M24" s="10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10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.05" customHeight="1">
      <c r="A26" s="32"/>
      <c r="B26" s="37"/>
      <c r="C26" s="32"/>
      <c r="D26" s="104" t="s">
        <v>33</v>
      </c>
      <c r="E26" s="32"/>
      <c r="F26" s="32"/>
      <c r="G26" s="32"/>
      <c r="H26" s="32"/>
      <c r="I26" s="32"/>
      <c r="J26" s="32"/>
      <c r="K26" s="32"/>
      <c r="L26" s="32"/>
      <c r="M26" s="10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45" customHeight="1">
      <c r="A27" s="108"/>
      <c r="B27" s="109"/>
      <c r="C27" s="108"/>
      <c r="D27" s="108"/>
      <c r="E27" s="268" t="s">
        <v>20</v>
      </c>
      <c r="F27" s="268"/>
      <c r="G27" s="268"/>
      <c r="H27" s="268"/>
      <c r="I27" s="108"/>
      <c r="J27" s="108"/>
      <c r="K27" s="108"/>
      <c r="L27" s="108"/>
      <c r="M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10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111"/>
      <c r="M29" s="10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55">
      <c r="A30" s="32"/>
      <c r="B30" s="37"/>
      <c r="C30" s="32"/>
      <c r="D30" s="32"/>
      <c r="E30" s="104" t="s">
        <v>90</v>
      </c>
      <c r="F30" s="32"/>
      <c r="G30" s="32"/>
      <c r="H30" s="32"/>
      <c r="I30" s="32"/>
      <c r="J30" s="32"/>
      <c r="K30" s="112">
        <f>I61</f>
        <v>0</v>
      </c>
      <c r="L30" s="32"/>
      <c r="M30" s="10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55">
      <c r="A31" s="32"/>
      <c r="B31" s="37"/>
      <c r="C31" s="32"/>
      <c r="D31" s="32"/>
      <c r="E31" s="104" t="s">
        <v>91</v>
      </c>
      <c r="F31" s="32"/>
      <c r="G31" s="32"/>
      <c r="H31" s="32"/>
      <c r="I31" s="32"/>
      <c r="J31" s="32"/>
      <c r="K31" s="112">
        <f>J61</f>
        <v>0</v>
      </c>
      <c r="L31" s="32"/>
      <c r="M31" s="10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7"/>
      <c r="C32" s="32"/>
      <c r="D32" s="113" t="s">
        <v>35</v>
      </c>
      <c r="E32" s="32"/>
      <c r="F32" s="32"/>
      <c r="G32" s="32"/>
      <c r="H32" s="32"/>
      <c r="I32" s="32"/>
      <c r="J32" s="32"/>
      <c r="K32" s="114">
        <f>ROUND(K111, 2)</f>
        <v>0</v>
      </c>
      <c r="L32" s="32"/>
      <c r="M32" s="10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" customHeight="1">
      <c r="A33" s="32"/>
      <c r="B33" s="37"/>
      <c r="C33" s="32"/>
      <c r="D33" s="111"/>
      <c r="E33" s="111"/>
      <c r="F33" s="111"/>
      <c r="G33" s="111"/>
      <c r="H33" s="111"/>
      <c r="I33" s="111"/>
      <c r="J33" s="111"/>
      <c r="K33" s="111"/>
      <c r="L33" s="111"/>
      <c r="M33" s="10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32"/>
      <c r="F34" s="115" t="s">
        <v>37</v>
      </c>
      <c r="G34" s="32"/>
      <c r="H34" s="32"/>
      <c r="I34" s="115" t="s">
        <v>36</v>
      </c>
      <c r="J34" s="32"/>
      <c r="K34" s="115" t="s">
        <v>38</v>
      </c>
      <c r="L34" s="32"/>
      <c r="M34" s="10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7"/>
      <c r="C35" s="32"/>
      <c r="D35" s="116" t="s">
        <v>39</v>
      </c>
      <c r="E35" s="104" t="s">
        <v>40</v>
      </c>
      <c r="F35" s="112">
        <f>ROUND((SUM(BE111:BE411)),  2)</f>
        <v>0</v>
      </c>
      <c r="G35" s="32"/>
      <c r="H35" s="32"/>
      <c r="I35" s="117">
        <v>0.21</v>
      </c>
      <c r="J35" s="32"/>
      <c r="K35" s="112">
        <f>ROUND(((SUM(BE111:BE411))*I35),  2)</f>
        <v>0</v>
      </c>
      <c r="L35" s="32"/>
      <c r="M35" s="10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7"/>
      <c r="C36" s="32"/>
      <c r="D36" s="32"/>
      <c r="E36" s="104" t="s">
        <v>41</v>
      </c>
      <c r="F36" s="112">
        <f>ROUND((SUM(BF111:BF411)),  2)</f>
        <v>0</v>
      </c>
      <c r="G36" s="32"/>
      <c r="H36" s="32"/>
      <c r="I36" s="117">
        <v>0.15</v>
      </c>
      <c r="J36" s="32"/>
      <c r="K36" s="112">
        <f>ROUND(((SUM(BF111:BF411))*I36),  2)</f>
        <v>0</v>
      </c>
      <c r="L36" s="32"/>
      <c r="M36" s="10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04" t="s">
        <v>42</v>
      </c>
      <c r="F37" s="112">
        <f>ROUND((SUM(BG111:BG411)),  2)</f>
        <v>0</v>
      </c>
      <c r="G37" s="32"/>
      <c r="H37" s="32"/>
      <c r="I37" s="117">
        <v>0.21</v>
      </c>
      <c r="J37" s="32"/>
      <c r="K37" s="112">
        <f>0</f>
        <v>0</v>
      </c>
      <c r="L37" s="32"/>
      <c r="M37" s="10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7"/>
      <c r="C38" s="32"/>
      <c r="D38" s="32"/>
      <c r="E38" s="104" t="s">
        <v>43</v>
      </c>
      <c r="F38" s="112">
        <f>ROUND((SUM(BH111:BH411)),  2)</f>
        <v>0</v>
      </c>
      <c r="G38" s="32"/>
      <c r="H38" s="32"/>
      <c r="I38" s="117">
        <v>0.15</v>
      </c>
      <c r="J38" s="32"/>
      <c r="K38" s="112">
        <f>0</f>
        <v>0</v>
      </c>
      <c r="L38" s="32"/>
      <c r="M38" s="10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7"/>
      <c r="C39" s="32"/>
      <c r="D39" s="32"/>
      <c r="E39" s="104" t="s">
        <v>44</v>
      </c>
      <c r="F39" s="112">
        <f>ROUND((SUM(BI111:BI411)),  2)</f>
        <v>0</v>
      </c>
      <c r="G39" s="32"/>
      <c r="H39" s="32"/>
      <c r="I39" s="117">
        <v>0</v>
      </c>
      <c r="J39" s="32"/>
      <c r="K39" s="112">
        <f>0</f>
        <v>0</v>
      </c>
      <c r="L39" s="32"/>
      <c r="M39" s="10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10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7"/>
      <c r="C41" s="118"/>
      <c r="D41" s="119" t="s">
        <v>45</v>
      </c>
      <c r="E41" s="120"/>
      <c r="F41" s="120"/>
      <c r="G41" s="121" t="s">
        <v>46</v>
      </c>
      <c r="H41" s="122" t="s">
        <v>47</v>
      </c>
      <c r="I41" s="120"/>
      <c r="J41" s="120"/>
      <c r="K41" s="123">
        <f>SUM(K32:K39)</f>
        <v>0</v>
      </c>
      <c r="L41" s="124"/>
      <c r="M41" s="105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05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" hidden="1" customHeight="1">
      <c r="A46" s="32"/>
      <c r="B46" s="127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05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" hidden="1" customHeight="1">
      <c r="A47" s="32"/>
      <c r="B47" s="33"/>
      <c r="C47" s="21" t="s">
        <v>92</v>
      </c>
      <c r="D47" s="34"/>
      <c r="E47" s="34"/>
      <c r="F47" s="34"/>
      <c r="G47" s="34"/>
      <c r="H47" s="34"/>
      <c r="I47" s="34"/>
      <c r="J47" s="34"/>
      <c r="K47" s="34"/>
      <c r="L47" s="34"/>
      <c r="M47" s="105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" hidden="1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105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.05" hidden="1" customHeight="1">
      <c r="A49" s="32"/>
      <c r="B49" s="33"/>
      <c r="C49" s="27" t="s">
        <v>17</v>
      </c>
      <c r="D49" s="34"/>
      <c r="E49" s="34"/>
      <c r="F49" s="34"/>
      <c r="G49" s="34"/>
      <c r="H49" s="34"/>
      <c r="I49" s="34"/>
      <c r="J49" s="34"/>
      <c r="K49" s="34"/>
      <c r="L49" s="34"/>
      <c r="M49" s="105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45" hidden="1" customHeight="1">
      <c r="A50" s="32"/>
      <c r="B50" s="33"/>
      <c r="C50" s="34"/>
      <c r="D50" s="34"/>
      <c r="E50" s="269" t="str">
        <f>E7</f>
        <v>Objekt CHIRURGIE - Posílení datových rozvodů</v>
      </c>
      <c r="F50" s="270"/>
      <c r="G50" s="270"/>
      <c r="H50" s="270"/>
      <c r="I50" s="34"/>
      <c r="J50" s="34"/>
      <c r="K50" s="34"/>
      <c r="L50" s="34"/>
      <c r="M50" s="105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2.05" hidden="1" customHeight="1">
      <c r="A51" s="32"/>
      <c r="B51" s="33"/>
      <c r="C51" s="27" t="s">
        <v>88</v>
      </c>
      <c r="D51" s="34"/>
      <c r="E51" s="34"/>
      <c r="F51" s="34"/>
      <c r="G51" s="34"/>
      <c r="H51" s="34"/>
      <c r="I51" s="34"/>
      <c r="J51" s="34"/>
      <c r="K51" s="34"/>
      <c r="L51" s="34"/>
      <c r="M51" s="105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6.45" hidden="1" customHeight="1">
      <c r="A52" s="32"/>
      <c r="B52" s="33"/>
      <c r="C52" s="34"/>
      <c r="D52" s="34"/>
      <c r="E52" s="241" t="str">
        <f>E9</f>
        <v>P1A a P1C - 742-SLP-UKS</v>
      </c>
      <c r="F52" s="271"/>
      <c r="G52" s="271"/>
      <c r="H52" s="271"/>
      <c r="I52" s="34"/>
      <c r="J52" s="34"/>
      <c r="K52" s="34"/>
      <c r="L52" s="34"/>
      <c r="M52" s="105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" hidden="1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105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2.05" hidden="1" customHeight="1">
      <c r="A54" s="32"/>
      <c r="B54" s="33"/>
      <c r="C54" s="27" t="s">
        <v>22</v>
      </c>
      <c r="D54" s="34"/>
      <c r="E54" s="34"/>
      <c r="F54" s="25" t="str">
        <f>F12</f>
        <v xml:space="preserve"> </v>
      </c>
      <c r="G54" s="34"/>
      <c r="H54" s="34"/>
      <c r="I54" s="27" t="s">
        <v>24</v>
      </c>
      <c r="J54" s="57" t="str">
        <f>IF(J12="","",J12)</f>
        <v>11. 4. 2023</v>
      </c>
      <c r="K54" s="34"/>
      <c r="L54" s="34"/>
      <c r="M54" s="105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" hidden="1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105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5.2" hidden="1" customHeight="1">
      <c r="A56" s="32"/>
      <c r="B56" s="33"/>
      <c r="C56" s="27" t="s">
        <v>26</v>
      </c>
      <c r="D56" s="34"/>
      <c r="E56" s="34"/>
      <c r="F56" s="25" t="str">
        <f>E15</f>
        <v xml:space="preserve"> </v>
      </c>
      <c r="G56" s="34"/>
      <c r="H56" s="34"/>
      <c r="I56" s="27" t="s">
        <v>31</v>
      </c>
      <c r="J56" s="30" t="str">
        <f>E21</f>
        <v xml:space="preserve"> </v>
      </c>
      <c r="K56" s="34"/>
      <c r="L56" s="34"/>
      <c r="M56" s="105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15.2" hidden="1" customHeight="1">
      <c r="A57" s="32"/>
      <c r="B57" s="33"/>
      <c r="C57" s="27" t="s">
        <v>29</v>
      </c>
      <c r="D57" s="34"/>
      <c r="E57" s="34"/>
      <c r="F57" s="25" t="str">
        <f>IF(E18="","",E18)</f>
        <v>Vyplň údaj</v>
      </c>
      <c r="G57" s="34"/>
      <c r="H57" s="34"/>
      <c r="I57" s="27" t="s">
        <v>32</v>
      </c>
      <c r="J57" s="30" t="str">
        <f>E24</f>
        <v xml:space="preserve"> </v>
      </c>
      <c r="K57" s="34"/>
      <c r="L57" s="34"/>
      <c r="M57" s="105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hidden="1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105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9.3" hidden="1" customHeight="1">
      <c r="A59" s="32"/>
      <c r="B59" s="33"/>
      <c r="C59" s="129" t="s">
        <v>93</v>
      </c>
      <c r="D59" s="130"/>
      <c r="E59" s="130"/>
      <c r="F59" s="130"/>
      <c r="G59" s="130"/>
      <c r="H59" s="130"/>
      <c r="I59" s="131" t="s">
        <v>94</v>
      </c>
      <c r="J59" s="131" t="s">
        <v>95</v>
      </c>
      <c r="K59" s="131" t="s">
        <v>96</v>
      </c>
      <c r="L59" s="130"/>
      <c r="M59" s="105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hidden="1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105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2.85" hidden="1" customHeight="1">
      <c r="A61" s="32"/>
      <c r="B61" s="33"/>
      <c r="C61" s="132" t="s">
        <v>69</v>
      </c>
      <c r="D61" s="34"/>
      <c r="E61" s="34"/>
      <c r="F61" s="34"/>
      <c r="G61" s="34"/>
      <c r="H61" s="34"/>
      <c r="I61" s="75">
        <f t="shared" ref="I61:J64" si="0">Q111</f>
        <v>0</v>
      </c>
      <c r="J61" s="75">
        <f t="shared" si="0"/>
        <v>0</v>
      </c>
      <c r="K61" s="75">
        <f>K111</f>
        <v>0</v>
      </c>
      <c r="L61" s="34"/>
      <c r="M61" s="10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U61" s="15" t="s">
        <v>97</v>
      </c>
    </row>
    <row r="62" spans="1:47" s="9" customFormat="1" ht="24.9" hidden="1" customHeight="1">
      <c r="B62" s="133"/>
      <c r="C62" s="134"/>
      <c r="D62" s="135" t="s">
        <v>98</v>
      </c>
      <c r="E62" s="136"/>
      <c r="F62" s="136"/>
      <c r="G62" s="136"/>
      <c r="H62" s="136"/>
      <c r="I62" s="137">
        <f t="shared" si="0"/>
        <v>0</v>
      </c>
      <c r="J62" s="137">
        <f t="shared" si="0"/>
        <v>0</v>
      </c>
      <c r="K62" s="137">
        <f>K112</f>
        <v>0</v>
      </c>
      <c r="L62" s="134"/>
      <c r="M62" s="138"/>
    </row>
    <row r="63" spans="1:47" s="10" customFormat="1" ht="19.899999999999999" hidden="1" customHeight="1">
      <c r="B63" s="139"/>
      <c r="C63" s="140"/>
      <c r="D63" s="141" t="s">
        <v>99</v>
      </c>
      <c r="E63" s="142"/>
      <c r="F63" s="142"/>
      <c r="G63" s="142"/>
      <c r="H63" s="142"/>
      <c r="I63" s="143">
        <f t="shared" si="0"/>
        <v>0</v>
      </c>
      <c r="J63" s="143">
        <f t="shared" si="0"/>
        <v>0</v>
      </c>
      <c r="K63" s="143">
        <f>K113</f>
        <v>0</v>
      </c>
      <c r="L63" s="140"/>
      <c r="M63" s="144"/>
    </row>
    <row r="64" spans="1:47" s="10" customFormat="1" ht="14.9" hidden="1" customHeight="1">
      <c r="B64" s="139"/>
      <c r="C64" s="140"/>
      <c r="D64" s="141" t="s">
        <v>100</v>
      </c>
      <c r="E64" s="142"/>
      <c r="F64" s="142"/>
      <c r="G64" s="142"/>
      <c r="H64" s="142"/>
      <c r="I64" s="143">
        <f t="shared" si="0"/>
        <v>0</v>
      </c>
      <c r="J64" s="143">
        <f t="shared" si="0"/>
        <v>0</v>
      </c>
      <c r="K64" s="143">
        <f>K114</f>
        <v>0</v>
      </c>
      <c r="L64" s="140"/>
      <c r="M64" s="144"/>
    </row>
    <row r="65" spans="2:13" s="10" customFormat="1" ht="14.9" hidden="1" customHeight="1">
      <c r="B65" s="139"/>
      <c r="C65" s="140"/>
      <c r="D65" s="141" t="s">
        <v>101</v>
      </c>
      <c r="E65" s="142"/>
      <c r="F65" s="142"/>
      <c r="G65" s="142"/>
      <c r="H65" s="142"/>
      <c r="I65" s="143">
        <f>Q134</f>
        <v>0</v>
      </c>
      <c r="J65" s="143">
        <f>R134</f>
        <v>0</v>
      </c>
      <c r="K65" s="143">
        <f>K134</f>
        <v>0</v>
      </c>
      <c r="L65" s="140"/>
      <c r="M65" s="144"/>
    </row>
    <row r="66" spans="2:13" s="10" customFormat="1" ht="14.9" hidden="1" customHeight="1">
      <c r="B66" s="139"/>
      <c r="C66" s="140"/>
      <c r="D66" s="141" t="s">
        <v>102</v>
      </c>
      <c r="E66" s="142"/>
      <c r="F66" s="142"/>
      <c r="G66" s="142"/>
      <c r="H66" s="142"/>
      <c r="I66" s="143">
        <f>Q150</f>
        <v>0</v>
      </c>
      <c r="J66" s="143">
        <f>R150</f>
        <v>0</v>
      </c>
      <c r="K66" s="143">
        <f>K150</f>
        <v>0</v>
      </c>
      <c r="L66" s="140"/>
      <c r="M66" s="144"/>
    </row>
    <row r="67" spans="2:13" s="10" customFormat="1" ht="19.899999999999999" hidden="1" customHeight="1">
      <c r="B67" s="139"/>
      <c r="C67" s="140"/>
      <c r="D67" s="141" t="s">
        <v>103</v>
      </c>
      <c r="E67" s="142"/>
      <c r="F67" s="142"/>
      <c r="G67" s="142"/>
      <c r="H67" s="142"/>
      <c r="I67" s="143">
        <f>Q169</f>
        <v>0</v>
      </c>
      <c r="J67" s="143">
        <f>R169</f>
        <v>0</v>
      </c>
      <c r="K67" s="143">
        <f>K169</f>
        <v>0</v>
      </c>
      <c r="L67" s="140"/>
      <c r="M67" s="144"/>
    </row>
    <row r="68" spans="2:13" s="10" customFormat="1" ht="19.899999999999999" hidden="1" customHeight="1">
      <c r="B68" s="139"/>
      <c r="C68" s="140"/>
      <c r="D68" s="141" t="s">
        <v>104</v>
      </c>
      <c r="E68" s="142"/>
      <c r="F68" s="142"/>
      <c r="G68" s="142"/>
      <c r="H68" s="142"/>
      <c r="I68" s="143">
        <f>Q186</f>
        <v>0</v>
      </c>
      <c r="J68" s="143">
        <f>R186</f>
        <v>0</v>
      </c>
      <c r="K68" s="143">
        <f>K186</f>
        <v>0</v>
      </c>
      <c r="L68" s="140"/>
      <c r="M68" s="144"/>
    </row>
    <row r="69" spans="2:13" s="10" customFormat="1" ht="19.899999999999999" hidden="1" customHeight="1">
      <c r="B69" s="139"/>
      <c r="C69" s="140"/>
      <c r="D69" s="141" t="s">
        <v>105</v>
      </c>
      <c r="E69" s="142"/>
      <c r="F69" s="142"/>
      <c r="G69" s="142"/>
      <c r="H69" s="142"/>
      <c r="I69" s="143">
        <f>Q213</f>
        <v>0</v>
      </c>
      <c r="J69" s="143">
        <f>R213</f>
        <v>0</v>
      </c>
      <c r="K69" s="143">
        <f>K213</f>
        <v>0</v>
      </c>
      <c r="L69" s="140"/>
      <c r="M69" s="144"/>
    </row>
    <row r="70" spans="2:13" s="10" customFormat="1" ht="14.9" hidden="1" customHeight="1">
      <c r="B70" s="139"/>
      <c r="C70" s="140"/>
      <c r="D70" s="141" t="s">
        <v>106</v>
      </c>
      <c r="E70" s="142"/>
      <c r="F70" s="142"/>
      <c r="G70" s="142"/>
      <c r="H70" s="142"/>
      <c r="I70" s="143">
        <f>Q214</f>
        <v>0</v>
      </c>
      <c r="J70" s="143">
        <f>R214</f>
        <v>0</v>
      </c>
      <c r="K70" s="143">
        <f>K214</f>
        <v>0</v>
      </c>
      <c r="L70" s="140"/>
      <c r="M70" s="144"/>
    </row>
    <row r="71" spans="2:13" s="10" customFormat="1" ht="19.899999999999999" hidden="1" customHeight="1">
      <c r="B71" s="139"/>
      <c r="C71" s="140"/>
      <c r="D71" s="141" t="s">
        <v>107</v>
      </c>
      <c r="E71" s="142"/>
      <c r="F71" s="142"/>
      <c r="G71" s="142"/>
      <c r="H71" s="142"/>
      <c r="I71" s="143">
        <f>Q236</f>
        <v>0</v>
      </c>
      <c r="J71" s="143">
        <f>R236</f>
        <v>0</v>
      </c>
      <c r="K71" s="143">
        <f>K236</f>
        <v>0</v>
      </c>
      <c r="L71" s="140"/>
      <c r="M71" s="144"/>
    </row>
    <row r="72" spans="2:13" s="10" customFormat="1" ht="19.899999999999999" hidden="1" customHeight="1">
      <c r="B72" s="139"/>
      <c r="C72" s="140"/>
      <c r="D72" s="141" t="s">
        <v>108</v>
      </c>
      <c r="E72" s="142"/>
      <c r="F72" s="142"/>
      <c r="G72" s="142"/>
      <c r="H72" s="142"/>
      <c r="I72" s="143">
        <f>Q246</f>
        <v>0</v>
      </c>
      <c r="J72" s="143">
        <f>R246</f>
        <v>0</v>
      </c>
      <c r="K72" s="143">
        <f>K246</f>
        <v>0</v>
      </c>
      <c r="L72" s="140"/>
      <c r="M72" s="144"/>
    </row>
    <row r="73" spans="2:13" s="10" customFormat="1" ht="14.9" hidden="1" customHeight="1">
      <c r="B73" s="139"/>
      <c r="C73" s="140"/>
      <c r="D73" s="141" t="s">
        <v>109</v>
      </c>
      <c r="E73" s="142"/>
      <c r="F73" s="142"/>
      <c r="G73" s="142"/>
      <c r="H73" s="142"/>
      <c r="I73" s="143">
        <f>Q247</f>
        <v>0</v>
      </c>
      <c r="J73" s="143">
        <f>R247</f>
        <v>0</v>
      </c>
      <c r="K73" s="143">
        <f>K247</f>
        <v>0</v>
      </c>
      <c r="L73" s="140"/>
      <c r="M73" s="144"/>
    </row>
    <row r="74" spans="2:13" s="10" customFormat="1" ht="14.9" hidden="1" customHeight="1">
      <c r="B74" s="139"/>
      <c r="C74" s="140"/>
      <c r="D74" s="141" t="s">
        <v>110</v>
      </c>
      <c r="E74" s="142"/>
      <c r="F74" s="142"/>
      <c r="G74" s="142"/>
      <c r="H74" s="142"/>
      <c r="I74" s="143">
        <f>Q258</f>
        <v>0</v>
      </c>
      <c r="J74" s="143">
        <f>R258</f>
        <v>0</v>
      </c>
      <c r="K74" s="143">
        <f>K258</f>
        <v>0</v>
      </c>
      <c r="L74" s="140"/>
      <c r="M74" s="144"/>
    </row>
    <row r="75" spans="2:13" s="10" customFormat="1" ht="14.9" hidden="1" customHeight="1">
      <c r="B75" s="139"/>
      <c r="C75" s="140"/>
      <c r="D75" s="141" t="s">
        <v>111</v>
      </c>
      <c r="E75" s="142"/>
      <c r="F75" s="142"/>
      <c r="G75" s="142"/>
      <c r="H75" s="142"/>
      <c r="I75" s="143">
        <f>Q273</f>
        <v>0</v>
      </c>
      <c r="J75" s="143">
        <f>R273</f>
        <v>0</v>
      </c>
      <c r="K75" s="143">
        <f>K273</f>
        <v>0</v>
      </c>
      <c r="L75" s="140"/>
      <c r="M75" s="144"/>
    </row>
    <row r="76" spans="2:13" s="10" customFormat="1" ht="14.9" hidden="1" customHeight="1">
      <c r="B76" s="139"/>
      <c r="C76" s="140"/>
      <c r="D76" s="141" t="s">
        <v>112</v>
      </c>
      <c r="E76" s="142"/>
      <c r="F76" s="142"/>
      <c r="G76" s="142"/>
      <c r="H76" s="142"/>
      <c r="I76" s="143">
        <f>Q281</f>
        <v>0</v>
      </c>
      <c r="J76" s="143">
        <f>R281</f>
        <v>0</v>
      </c>
      <c r="K76" s="143">
        <f>K281</f>
        <v>0</v>
      </c>
      <c r="L76" s="140"/>
      <c r="M76" s="144"/>
    </row>
    <row r="77" spans="2:13" s="10" customFormat="1" ht="14.9" hidden="1" customHeight="1">
      <c r="B77" s="139"/>
      <c r="C77" s="140"/>
      <c r="D77" s="141" t="s">
        <v>113</v>
      </c>
      <c r="E77" s="142"/>
      <c r="F77" s="142"/>
      <c r="G77" s="142"/>
      <c r="H77" s="142"/>
      <c r="I77" s="143">
        <f>Q286</f>
        <v>0</v>
      </c>
      <c r="J77" s="143">
        <f>R286</f>
        <v>0</v>
      </c>
      <c r="K77" s="143">
        <f>K286</f>
        <v>0</v>
      </c>
      <c r="L77" s="140"/>
      <c r="M77" s="144"/>
    </row>
    <row r="78" spans="2:13" s="10" customFormat="1" ht="14.9" hidden="1" customHeight="1">
      <c r="B78" s="139"/>
      <c r="C78" s="140"/>
      <c r="D78" s="141" t="s">
        <v>114</v>
      </c>
      <c r="E78" s="142"/>
      <c r="F78" s="142"/>
      <c r="G78" s="142"/>
      <c r="H78" s="142"/>
      <c r="I78" s="143">
        <f>Q296</f>
        <v>0</v>
      </c>
      <c r="J78" s="143">
        <f>R296</f>
        <v>0</v>
      </c>
      <c r="K78" s="143">
        <f>K296</f>
        <v>0</v>
      </c>
      <c r="L78" s="140"/>
      <c r="M78" s="144"/>
    </row>
    <row r="79" spans="2:13" s="10" customFormat="1" ht="19.899999999999999" hidden="1" customHeight="1">
      <c r="B79" s="139"/>
      <c r="C79" s="140"/>
      <c r="D79" s="141" t="s">
        <v>115</v>
      </c>
      <c r="E79" s="142"/>
      <c r="F79" s="142"/>
      <c r="G79" s="142"/>
      <c r="H79" s="142"/>
      <c r="I79" s="143">
        <f>Q301</f>
        <v>0</v>
      </c>
      <c r="J79" s="143">
        <f>R301</f>
        <v>0</v>
      </c>
      <c r="K79" s="143">
        <f>K301</f>
        <v>0</v>
      </c>
      <c r="L79" s="140"/>
      <c r="M79" s="144"/>
    </row>
    <row r="80" spans="2:13" s="10" customFormat="1" ht="14.9" hidden="1" customHeight="1">
      <c r="B80" s="139"/>
      <c r="C80" s="140"/>
      <c r="D80" s="141" t="s">
        <v>116</v>
      </c>
      <c r="E80" s="142"/>
      <c r="F80" s="142"/>
      <c r="G80" s="142"/>
      <c r="H80" s="142"/>
      <c r="I80" s="143">
        <f>Q302</f>
        <v>0</v>
      </c>
      <c r="J80" s="143">
        <f>R302</f>
        <v>0</v>
      </c>
      <c r="K80" s="143">
        <f>K302</f>
        <v>0</v>
      </c>
      <c r="L80" s="140"/>
      <c r="M80" s="144"/>
    </row>
    <row r="81" spans="1:31" s="10" customFormat="1" ht="14.9" hidden="1" customHeight="1">
      <c r="B81" s="139"/>
      <c r="C81" s="140"/>
      <c r="D81" s="141" t="s">
        <v>117</v>
      </c>
      <c r="E81" s="142"/>
      <c r="F81" s="142"/>
      <c r="G81" s="142"/>
      <c r="H81" s="142"/>
      <c r="I81" s="143">
        <f>Q327</f>
        <v>0</v>
      </c>
      <c r="J81" s="143">
        <f>R327</f>
        <v>0</v>
      </c>
      <c r="K81" s="143">
        <f>K327</f>
        <v>0</v>
      </c>
      <c r="L81" s="140"/>
      <c r="M81" s="144"/>
    </row>
    <row r="82" spans="1:31" s="10" customFormat="1" ht="14.9" hidden="1" customHeight="1">
      <c r="B82" s="139"/>
      <c r="C82" s="140"/>
      <c r="D82" s="141" t="s">
        <v>118</v>
      </c>
      <c r="E82" s="142"/>
      <c r="F82" s="142"/>
      <c r="G82" s="142"/>
      <c r="H82" s="142"/>
      <c r="I82" s="143">
        <f>Q336</f>
        <v>0</v>
      </c>
      <c r="J82" s="143">
        <f>R336</f>
        <v>0</v>
      </c>
      <c r="K82" s="143">
        <f>K336</f>
        <v>0</v>
      </c>
      <c r="L82" s="140"/>
      <c r="M82" s="144"/>
    </row>
    <row r="83" spans="1:31" s="10" customFormat="1" ht="14.9" hidden="1" customHeight="1">
      <c r="B83" s="139"/>
      <c r="C83" s="140"/>
      <c r="D83" s="141" t="s">
        <v>119</v>
      </c>
      <c r="E83" s="142"/>
      <c r="F83" s="142"/>
      <c r="G83" s="142"/>
      <c r="H83" s="142"/>
      <c r="I83" s="143">
        <f>Q340</f>
        <v>0</v>
      </c>
      <c r="J83" s="143">
        <f>R340</f>
        <v>0</v>
      </c>
      <c r="K83" s="143">
        <f>K340</f>
        <v>0</v>
      </c>
      <c r="L83" s="140"/>
      <c r="M83" s="144"/>
    </row>
    <row r="84" spans="1:31" s="10" customFormat="1" ht="14.9" hidden="1" customHeight="1">
      <c r="B84" s="139"/>
      <c r="C84" s="140"/>
      <c r="D84" s="141" t="s">
        <v>120</v>
      </c>
      <c r="E84" s="142"/>
      <c r="F84" s="142"/>
      <c r="G84" s="142"/>
      <c r="H84" s="142"/>
      <c r="I84" s="143">
        <f>Q349</f>
        <v>0</v>
      </c>
      <c r="J84" s="143">
        <f>R349</f>
        <v>0</v>
      </c>
      <c r="K84" s="143">
        <f>K349</f>
        <v>0</v>
      </c>
      <c r="L84" s="140"/>
      <c r="M84" s="144"/>
    </row>
    <row r="85" spans="1:31" s="10" customFormat="1" ht="19.899999999999999" hidden="1" customHeight="1">
      <c r="B85" s="139"/>
      <c r="C85" s="140"/>
      <c r="D85" s="141" t="s">
        <v>121</v>
      </c>
      <c r="E85" s="142"/>
      <c r="F85" s="142"/>
      <c r="G85" s="142"/>
      <c r="H85" s="142"/>
      <c r="I85" s="143">
        <f>Q373</f>
        <v>0</v>
      </c>
      <c r="J85" s="143">
        <f>R373</f>
        <v>0</v>
      </c>
      <c r="K85" s="143">
        <f>K373</f>
        <v>0</v>
      </c>
      <c r="L85" s="140"/>
      <c r="M85" s="144"/>
    </row>
    <row r="86" spans="1:31" s="10" customFormat="1" ht="19.899999999999999" hidden="1" customHeight="1">
      <c r="B86" s="139"/>
      <c r="C86" s="140"/>
      <c r="D86" s="141" t="s">
        <v>122</v>
      </c>
      <c r="E86" s="142"/>
      <c r="F86" s="142"/>
      <c r="G86" s="142"/>
      <c r="H86" s="142"/>
      <c r="I86" s="143">
        <f>Q379</f>
        <v>0</v>
      </c>
      <c r="J86" s="143">
        <f>R379</f>
        <v>0</v>
      </c>
      <c r="K86" s="143">
        <f>K379</f>
        <v>0</v>
      </c>
      <c r="L86" s="140"/>
      <c r="M86" s="144"/>
    </row>
    <row r="87" spans="1:31" s="10" customFormat="1" ht="19.899999999999999" hidden="1" customHeight="1">
      <c r="B87" s="139"/>
      <c r="C87" s="140"/>
      <c r="D87" s="141" t="s">
        <v>123</v>
      </c>
      <c r="E87" s="142"/>
      <c r="F87" s="142"/>
      <c r="G87" s="142"/>
      <c r="H87" s="142"/>
      <c r="I87" s="143">
        <f>Q383</f>
        <v>0</v>
      </c>
      <c r="J87" s="143">
        <f>R383</f>
        <v>0</v>
      </c>
      <c r="K87" s="143">
        <f>K383</f>
        <v>0</v>
      </c>
      <c r="L87" s="140"/>
      <c r="M87" s="144"/>
    </row>
    <row r="88" spans="1:31" s="9" customFormat="1" ht="24.9" hidden="1" customHeight="1">
      <c r="B88" s="133"/>
      <c r="C88" s="134"/>
      <c r="D88" s="135" t="s">
        <v>124</v>
      </c>
      <c r="E88" s="136"/>
      <c r="F88" s="136"/>
      <c r="G88" s="136"/>
      <c r="H88" s="136"/>
      <c r="I88" s="137">
        <f>Q396</f>
        <v>0</v>
      </c>
      <c r="J88" s="137">
        <f>R396</f>
        <v>0</v>
      </c>
      <c r="K88" s="137">
        <f>K396</f>
        <v>0</v>
      </c>
      <c r="L88" s="134"/>
      <c r="M88" s="138"/>
    </row>
    <row r="89" spans="1:31" s="10" customFormat="1" ht="19.899999999999999" hidden="1" customHeight="1">
      <c r="B89" s="139"/>
      <c r="C89" s="140"/>
      <c r="D89" s="141" t="s">
        <v>125</v>
      </c>
      <c r="E89" s="142"/>
      <c r="F89" s="142"/>
      <c r="G89" s="142"/>
      <c r="H89" s="142"/>
      <c r="I89" s="143">
        <f>Q397</f>
        <v>0</v>
      </c>
      <c r="J89" s="143">
        <f>R397</f>
        <v>0</v>
      </c>
      <c r="K89" s="143">
        <f>K397</f>
        <v>0</v>
      </c>
      <c r="L89" s="140"/>
      <c r="M89" s="144"/>
    </row>
    <row r="90" spans="1:31" s="10" customFormat="1" ht="19.899999999999999" hidden="1" customHeight="1">
      <c r="B90" s="139"/>
      <c r="C90" s="140"/>
      <c r="D90" s="141" t="s">
        <v>126</v>
      </c>
      <c r="E90" s="142"/>
      <c r="F90" s="142"/>
      <c r="G90" s="142"/>
      <c r="H90" s="142"/>
      <c r="I90" s="143">
        <f>Q402</f>
        <v>0</v>
      </c>
      <c r="J90" s="143">
        <f>R402</f>
        <v>0</v>
      </c>
      <c r="K90" s="143">
        <f>K402</f>
        <v>0</v>
      </c>
      <c r="L90" s="140"/>
      <c r="M90" s="144"/>
    </row>
    <row r="91" spans="1:31" s="10" customFormat="1" ht="19.899999999999999" hidden="1" customHeight="1">
      <c r="B91" s="139"/>
      <c r="C91" s="140"/>
      <c r="D91" s="141" t="s">
        <v>127</v>
      </c>
      <c r="E91" s="142"/>
      <c r="F91" s="142"/>
      <c r="G91" s="142"/>
      <c r="H91" s="142"/>
      <c r="I91" s="143">
        <f>Q405</f>
        <v>0</v>
      </c>
      <c r="J91" s="143">
        <f>R405</f>
        <v>0</v>
      </c>
      <c r="K91" s="143">
        <f>K405</f>
        <v>0</v>
      </c>
      <c r="L91" s="140"/>
      <c r="M91" s="144"/>
    </row>
    <row r="92" spans="1:31" s="2" customFormat="1" ht="21.8" hidden="1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105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6.9" hidden="1" customHeight="1">
      <c r="A93" s="32"/>
      <c r="B93" s="45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105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ht="10.65" hidden="1"/>
    <row r="95" spans="1:31" ht="10.65" hidden="1"/>
    <row r="96" spans="1:31" ht="10.65" hidden="1"/>
    <row r="97" spans="1:63" s="2" customFormat="1" ht="6.9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105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63" s="2" customFormat="1" ht="24.9" customHeight="1">
      <c r="A98" s="32"/>
      <c r="B98" s="33"/>
      <c r="C98" s="21" t="s">
        <v>128</v>
      </c>
      <c r="D98" s="34"/>
      <c r="E98" s="34"/>
      <c r="F98" s="34"/>
      <c r="G98" s="34"/>
      <c r="H98" s="34"/>
      <c r="I98" s="34"/>
      <c r="J98" s="34"/>
      <c r="K98" s="34"/>
      <c r="L98" s="34"/>
      <c r="M98" s="105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63" s="2" customFormat="1" ht="6.9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105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63" s="2" customFormat="1" ht="12.05" customHeight="1">
      <c r="A100" s="32"/>
      <c r="B100" s="33"/>
      <c r="C100" s="27" t="s">
        <v>17</v>
      </c>
      <c r="D100" s="34"/>
      <c r="E100" s="34"/>
      <c r="F100" s="34"/>
      <c r="G100" s="34"/>
      <c r="H100" s="34"/>
      <c r="I100" s="34"/>
      <c r="J100" s="34"/>
      <c r="K100" s="34"/>
      <c r="L100" s="34"/>
      <c r="M100" s="105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3" s="2" customFormat="1" ht="16.45" customHeight="1">
      <c r="A101" s="32"/>
      <c r="B101" s="33"/>
      <c r="C101" s="34"/>
      <c r="D101" s="34"/>
      <c r="E101" s="269" t="str">
        <f>E7</f>
        <v>Objekt CHIRURGIE - Posílení datových rozvodů</v>
      </c>
      <c r="F101" s="270"/>
      <c r="G101" s="270"/>
      <c r="H101" s="270"/>
      <c r="I101" s="34"/>
      <c r="J101" s="34"/>
      <c r="K101" s="34"/>
      <c r="L101" s="34"/>
      <c r="M101" s="105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63" s="2" customFormat="1" ht="12.05" customHeight="1">
      <c r="A102" s="32"/>
      <c r="B102" s="33"/>
      <c r="C102" s="27" t="s">
        <v>88</v>
      </c>
      <c r="D102" s="34"/>
      <c r="E102" s="34"/>
      <c r="F102" s="34"/>
      <c r="G102" s="34"/>
      <c r="H102" s="34"/>
      <c r="I102" s="34"/>
      <c r="J102" s="34"/>
      <c r="K102" s="34"/>
      <c r="L102" s="34"/>
      <c r="M102" s="105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63" s="2" customFormat="1" ht="16.45" customHeight="1">
      <c r="A103" s="32"/>
      <c r="B103" s="33"/>
      <c r="C103" s="34"/>
      <c r="D103" s="34"/>
      <c r="E103" s="241" t="str">
        <f>E9</f>
        <v>P1A a P1C - 742-SLP-UKS</v>
      </c>
      <c r="F103" s="271"/>
      <c r="G103" s="271"/>
      <c r="H103" s="271"/>
      <c r="I103" s="34"/>
      <c r="J103" s="34"/>
      <c r="K103" s="34"/>
      <c r="L103" s="34"/>
      <c r="M103" s="105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63" s="2" customFormat="1" ht="6.9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105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63" s="2" customFormat="1" ht="12.05" customHeight="1">
      <c r="A105" s="32"/>
      <c r="B105" s="33"/>
      <c r="C105" s="27" t="s">
        <v>22</v>
      </c>
      <c r="D105" s="34"/>
      <c r="E105" s="34"/>
      <c r="F105" s="25" t="str">
        <f>F12</f>
        <v xml:space="preserve"> </v>
      </c>
      <c r="G105" s="34"/>
      <c r="H105" s="34"/>
      <c r="I105" s="27" t="s">
        <v>24</v>
      </c>
      <c r="J105" s="57" t="str">
        <f>IF(J12="","",J12)</f>
        <v>11. 4. 2023</v>
      </c>
      <c r="K105" s="34"/>
      <c r="L105" s="34"/>
      <c r="M105" s="105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63" s="2" customFormat="1" ht="6.9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105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63" s="2" customFormat="1" ht="15.2" customHeight="1">
      <c r="A107" s="32"/>
      <c r="B107" s="33"/>
      <c r="C107" s="27" t="s">
        <v>26</v>
      </c>
      <c r="D107" s="34"/>
      <c r="E107" s="34"/>
      <c r="F107" s="25" t="str">
        <f>E15</f>
        <v xml:space="preserve"> </v>
      </c>
      <c r="G107" s="34"/>
      <c r="H107" s="34"/>
      <c r="I107" s="27" t="s">
        <v>31</v>
      </c>
      <c r="J107" s="30" t="str">
        <f>E21</f>
        <v xml:space="preserve"> </v>
      </c>
      <c r="K107" s="34"/>
      <c r="L107" s="34"/>
      <c r="M107" s="105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63" s="2" customFormat="1" ht="15.2" customHeight="1">
      <c r="A108" s="32"/>
      <c r="B108" s="33"/>
      <c r="C108" s="27" t="s">
        <v>29</v>
      </c>
      <c r="D108" s="34"/>
      <c r="E108" s="34"/>
      <c r="F108" s="25" t="str">
        <f>IF(E18="","",E18)</f>
        <v>Vyplň údaj</v>
      </c>
      <c r="G108" s="34"/>
      <c r="H108" s="34"/>
      <c r="I108" s="27" t="s">
        <v>32</v>
      </c>
      <c r="J108" s="30" t="str">
        <f>E24</f>
        <v xml:space="preserve"> </v>
      </c>
      <c r="K108" s="34"/>
      <c r="L108" s="34"/>
      <c r="M108" s="105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63" s="2" customFormat="1" ht="10.35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105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63" s="11" customFormat="1" ht="29.3" customHeight="1">
      <c r="A110" s="145"/>
      <c r="B110" s="146"/>
      <c r="C110" s="147" t="s">
        <v>129</v>
      </c>
      <c r="D110" s="148" t="s">
        <v>54</v>
      </c>
      <c r="E110" s="148" t="s">
        <v>50</v>
      </c>
      <c r="F110" s="148" t="s">
        <v>51</v>
      </c>
      <c r="G110" s="148" t="s">
        <v>130</v>
      </c>
      <c r="H110" s="148" t="s">
        <v>131</v>
      </c>
      <c r="I110" s="148" t="s">
        <v>132</v>
      </c>
      <c r="J110" s="148" t="s">
        <v>133</v>
      </c>
      <c r="K110" s="148" t="s">
        <v>96</v>
      </c>
      <c r="L110" s="149" t="s">
        <v>134</v>
      </c>
      <c r="M110" s="150"/>
      <c r="N110" s="66" t="s">
        <v>20</v>
      </c>
      <c r="O110" s="67" t="s">
        <v>39</v>
      </c>
      <c r="P110" s="67" t="s">
        <v>135</v>
      </c>
      <c r="Q110" s="67" t="s">
        <v>136</v>
      </c>
      <c r="R110" s="67" t="s">
        <v>137</v>
      </c>
      <c r="S110" s="67" t="s">
        <v>138</v>
      </c>
      <c r="T110" s="67" t="s">
        <v>139</v>
      </c>
      <c r="U110" s="67" t="s">
        <v>140</v>
      </c>
      <c r="V110" s="67" t="s">
        <v>141</v>
      </c>
      <c r="W110" s="67" t="s">
        <v>142</v>
      </c>
      <c r="X110" s="68" t="s">
        <v>143</v>
      </c>
      <c r="Y110" s="145"/>
      <c r="Z110" s="145"/>
      <c r="AA110" s="145"/>
      <c r="AB110" s="145"/>
      <c r="AC110" s="145"/>
      <c r="AD110" s="145"/>
      <c r="AE110" s="145"/>
    </row>
    <row r="111" spans="1:63" s="2" customFormat="1" ht="22.85" customHeight="1">
      <c r="A111" s="32"/>
      <c r="B111" s="33"/>
      <c r="C111" s="73" t="s">
        <v>144</v>
      </c>
      <c r="D111" s="34"/>
      <c r="E111" s="34"/>
      <c r="F111" s="34"/>
      <c r="G111" s="34"/>
      <c r="H111" s="34"/>
      <c r="I111" s="34"/>
      <c r="J111" s="34"/>
      <c r="K111" s="151">
        <f>BK111</f>
        <v>0</v>
      </c>
      <c r="L111" s="34"/>
      <c r="M111" s="37"/>
      <c r="N111" s="69"/>
      <c r="O111" s="152"/>
      <c r="P111" s="70"/>
      <c r="Q111" s="153">
        <f>Q112+Q396</f>
        <v>0</v>
      </c>
      <c r="R111" s="153">
        <f>R112+R396</f>
        <v>0</v>
      </c>
      <c r="S111" s="70"/>
      <c r="T111" s="154">
        <f>T112+T396</f>
        <v>0</v>
      </c>
      <c r="U111" s="70"/>
      <c r="V111" s="154">
        <f>V112+V396</f>
        <v>1.9785799999999996</v>
      </c>
      <c r="W111" s="70"/>
      <c r="X111" s="155">
        <f>X112+X396</f>
        <v>5.242</v>
      </c>
      <c r="Y111" s="32"/>
      <c r="Z111" s="32"/>
      <c r="AA111" s="32"/>
      <c r="AB111" s="32"/>
      <c r="AC111" s="32"/>
      <c r="AD111" s="32"/>
      <c r="AE111" s="32"/>
      <c r="AT111" s="15" t="s">
        <v>70</v>
      </c>
      <c r="AU111" s="15" t="s">
        <v>97</v>
      </c>
      <c r="BK111" s="156">
        <f>BK112+BK396</f>
        <v>0</v>
      </c>
    </row>
    <row r="112" spans="1:63" s="12" customFormat="1" ht="25.85" customHeight="1">
      <c r="B112" s="157"/>
      <c r="C112" s="158"/>
      <c r="D112" s="159" t="s">
        <v>70</v>
      </c>
      <c r="E112" s="160" t="s">
        <v>145</v>
      </c>
      <c r="F112" s="160" t="s">
        <v>146</v>
      </c>
      <c r="G112" s="158"/>
      <c r="H112" s="158"/>
      <c r="I112" s="161"/>
      <c r="J112" s="161"/>
      <c r="K112" s="162">
        <f>BK112</f>
        <v>0</v>
      </c>
      <c r="L112" s="158"/>
      <c r="M112" s="163"/>
      <c r="N112" s="164"/>
      <c r="O112" s="165"/>
      <c r="P112" s="165"/>
      <c r="Q112" s="166">
        <f>Q113+Q169+Q186+Q213+Q236+Q246+Q301+Q373+Q379+Q383</f>
        <v>0</v>
      </c>
      <c r="R112" s="166">
        <f>R113+R169+R186+R213+R236+R246+R301+R373+R379+R383</f>
        <v>0</v>
      </c>
      <c r="S112" s="165"/>
      <c r="T112" s="167">
        <f>T113+T169+T186+T213+T236+T246+T301+T373+T379+T383</f>
        <v>0</v>
      </c>
      <c r="U112" s="165"/>
      <c r="V112" s="167">
        <f>V113+V169+V186+V213+V236+V246+V301+V373+V379+V383</f>
        <v>1.9785799999999996</v>
      </c>
      <c r="W112" s="165"/>
      <c r="X112" s="168">
        <f>X113+X169+X186+X213+X236+X246+X301+X373+X379+X383</f>
        <v>5.242</v>
      </c>
      <c r="AR112" s="169" t="s">
        <v>81</v>
      </c>
      <c r="AT112" s="170" t="s">
        <v>70</v>
      </c>
      <c r="AU112" s="170" t="s">
        <v>71</v>
      </c>
      <c r="AY112" s="169" t="s">
        <v>147</v>
      </c>
      <c r="BK112" s="171">
        <f>BK113+BK169+BK186+BK213+BK236+BK246+BK301+BK373+BK379+BK383</f>
        <v>0</v>
      </c>
    </row>
    <row r="113" spans="1:65" s="12" customFormat="1" ht="22.85" customHeight="1">
      <c r="B113" s="157"/>
      <c r="C113" s="158"/>
      <c r="D113" s="159" t="s">
        <v>70</v>
      </c>
      <c r="E113" s="172" t="s">
        <v>148</v>
      </c>
      <c r="F113" s="172" t="s">
        <v>149</v>
      </c>
      <c r="G113" s="158"/>
      <c r="H113" s="158"/>
      <c r="I113" s="161"/>
      <c r="J113" s="161"/>
      <c r="K113" s="173">
        <f>BK113</f>
        <v>0</v>
      </c>
      <c r="L113" s="158"/>
      <c r="M113" s="163"/>
      <c r="N113" s="164"/>
      <c r="O113" s="165"/>
      <c r="P113" s="165"/>
      <c r="Q113" s="166">
        <f>Q114+Q134+Q150</f>
        <v>0</v>
      </c>
      <c r="R113" s="166">
        <f>R114+R134+R150</f>
        <v>0</v>
      </c>
      <c r="S113" s="165"/>
      <c r="T113" s="167">
        <f>T114+T134+T150</f>
        <v>0</v>
      </c>
      <c r="U113" s="165"/>
      <c r="V113" s="167">
        <f>V114+V134+V150</f>
        <v>0</v>
      </c>
      <c r="W113" s="165"/>
      <c r="X113" s="168">
        <f>X114+X134+X150</f>
        <v>0</v>
      </c>
      <c r="AR113" s="169" t="s">
        <v>81</v>
      </c>
      <c r="AT113" s="170" t="s">
        <v>70</v>
      </c>
      <c r="AU113" s="170" t="s">
        <v>79</v>
      </c>
      <c r="AY113" s="169" t="s">
        <v>147</v>
      </c>
      <c r="BK113" s="171">
        <f>BK114+BK134+BK150</f>
        <v>0</v>
      </c>
    </row>
    <row r="114" spans="1:65" s="12" customFormat="1" ht="20.85" customHeight="1">
      <c r="B114" s="157"/>
      <c r="C114" s="158"/>
      <c r="D114" s="159" t="s">
        <v>70</v>
      </c>
      <c r="E114" s="172" t="s">
        <v>150</v>
      </c>
      <c r="F114" s="172" t="s">
        <v>151</v>
      </c>
      <c r="G114" s="158"/>
      <c r="H114" s="158"/>
      <c r="I114" s="161"/>
      <c r="J114" s="161"/>
      <c r="K114" s="173">
        <f>BK114</f>
        <v>0</v>
      </c>
      <c r="L114" s="158"/>
      <c r="M114" s="163"/>
      <c r="N114" s="164"/>
      <c r="O114" s="165"/>
      <c r="P114" s="165"/>
      <c r="Q114" s="166">
        <f>SUM(Q115:Q133)</f>
        <v>0</v>
      </c>
      <c r="R114" s="166">
        <f>SUM(R115:R133)</f>
        <v>0</v>
      </c>
      <c r="S114" s="165"/>
      <c r="T114" s="167">
        <f>SUM(T115:T133)</f>
        <v>0</v>
      </c>
      <c r="U114" s="165"/>
      <c r="V114" s="167">
        <f>SUM(V115:V133)</f>
        <v>0</v>
      </c>
      <c r="W114" s="165"/>
      <c r="X114" s="168">
        <f>SUM(X115:X133)</f>
        <v>0</v>
      </c>
      <c r="AR114" s="169" t="s">
        <v>81</v>
      </c>
      <c r="AT114" s="170" t="s">
        <v>70</v>
      </c>
      <c r="AU114" s="170" t="s">
        <v>81</v>
      </c>
      <c r="AY114" s="169" t="s">
        <v>147</v>
      </c>
      <c r="BK114" s="171">
        <f>SUM(BK115:BK133)</f>
        <v>0</v>
      </c>
    </row>
    <row r="115" spans="1:65" s="2" customFormat="1" ht="22.55">
      <c r="A115" s="32"/>
      <c r="B115" s="33"/>
      <c r="C115" s="174" t="s">
        <v>79</v>
      </c>
      <c r="D115" s="174" t="s">
        <v>152</v>
      </c>
      <c r="E115" s="175" t="s">
        <v>153</v>
      </c>
      <c r="F115" s="176" t="s">
        <v>154</v>
      </c>
      <c r="G115" s="177" t="s">
        <v>155</v>
      </c>
      <c r="H115" s="178">
        <v>1</v>
      </c>
      <c r="I115" s="179"/>
      <c r="J115" s="179"/>
      <c r="K115" s="180">
        <f>ROUND(P115*H115,2)</f>
        <v>0</v>
      </c>
      <c r="L115" s="176" t="s">
        <v>156</v>
      </c>
      <c r="M115" s="37"/>
      <c r="N115" s="181" t="s">
        <v>20</v>
      </c>
      <c r="O115" s="182" t="s">
        <v>40</v>
      </c>
      <c r="P115" s="183">
        <f>I115+J115</f>
        <v>0</v>
      </c>
      <c r="Q115" s="183">
        <f>ROUND(I115*H115,2)</f>
        <v>0</v>
      </c>
      <c r="R115" s="183">
        <f>ROUND(J115*H115,2)</f>
        <v>0</v>
      </c>
      <c r="S115" s="62"/>
      <c r="T115" s="184">
        <f>S115*H115</f>
        <v>0</v>
      </c>
      <c r="U115" s="184">
        <v>0</v>
      </c>
      <c r="V115" s="184">
        <f>U115*H115</f>
        <v>0</v>
      </c>
      <c r="W115" s="184">
        <v>0</v>
      </c>
      <c r="X115" s="185">
        <f>W115*H115</f>
        <v>0</v>
      </c>
      <c r="Y115" s="32"/>
      <c r="Z115" s="32"/>
      <c r="AA115" s="32"/>
      <c r="AB115" s="32"/>
      <c r="AC115" s="32"/>
      <c r="AD115" s="32"/>
      <c r="AE115" s="32"/>
      <c r="AR115" s="186" t="s">
        <v>157</v>
      </c>
      <c r="AT115" s="186" t="s">
        <v>152</v>
      </c>
      <c r="AU115" s="186" t="s">
        <v>158</v>
      </c>
      <c r="AY115" s="15" t="s">
        <v>147</v>
      </c>
      <c r="BE115" s="187">
        <f>IF(O115="základní",K115,0)</f>
        <v>0</v>
      </c>
      <c r="BF115" s="187">
        <f>IF(O115="snížená",K115,0)</f>
        <v>0</v>
      </c>
      <c r="BG115" s="187">
        <f>IF(O115="zákl. přenesená",K115,0)</f>
        <v>0</v>
      </c>
      <c r="BH115" s="187">
        <f>IF(O115="sníž. přenesená",K115,0)</f>
        <v>0</v>
      </c>
      <c r="BI115" s="187">
        <f>IF(O115="nulová",K115,0)</f>
        <v>0</v>
      </c>
      <c r="BJ115" s="15" t="s">
        <v>79</v>
      </c>
      <c r="BK115" s="187">
        <f>ROUND(P115*H115,2)</f>
        <v>0</v>
      </c>
      <c r="BL115" s="15" t="s">
        <v>157</v>
      </c>
      <c r="BM115" s="186" t="s">
        <v>159</v>
      </c>
    </row>
    <row r="116" spans="1:65" s="2" customFormat="1" ht="10.65">
      <c r="A116" s="32"/>
      <c r="B116" s="33"/>
      <c r="C116" s="34"/>
      <c r="D116" s="188" t="s">
        <v>160</v>
      </c>
      <c r="E116" s="34"/>
      <c r="F116" s="189" t="s">
        <v>161</v>
      </c>
      <c r="G116" s="34"/>
      <c r="H116" s="34"/>
      <c r="I116" s="190"/>
      <c r="J116" s="190"/>
      <c r="K116" s="34"/>
      <c r="L116" s="34"/>
      <c r="M116" s="37"/>
      <c r="N116" s="191"/>
      <c r="O116" s="192"/>
      <c r="P116" s="62"/>
      <c r="Q116" s="62"/>
      <c r="R116" s="62"/>
      <c r="S116" s="62"/>
      <c r="T116" s="62"/>
      <c r="U116" s="62"/>
      <c r="V116" s="62"/>
      <c r="W116" s="62"/>
      <c r="X116" s="63"/>
      <c r="Y116" s="32"/>
      <c r="Z116" s="32"/>
      <c r="AA116" s="32"/>
      <c r="AB116" s="32"/>
      <c r="AC116" s="32"/>
      <c r="AD116" s="32"/>
      <c r="AE116" s="32"/>
      <c r="AT116" s="15" t="s">
        <v>160</v>
      </c>
      <c r="AU116" s="15" t="s">
        <v>158</v>
      </c>
    </row>
    <row r="117" spans="1:65" s="2" customFormat="1" ht="37.9" customHeight="1">
      <c r="A117" s="32"/>
      <c r="B117" s="33"/>
      <c r="C117" s="193" t="s">
        <v>81</v>
      </c>
      <c r="D117" s="193" t="s">
        <v>162</v>
      </c>
      <c r="E117" s="194" t="s">
        <v>163</v>
      </c>
      <c r="F117" s="195" t="s">
        <v>164</v>
      </c>
      <c r="G117" s="196" t="s">
        <v>155</v>
      </c>
      <c r="H117" s="197">
        <v>1</v>
      </c>
      <c r="I117" s="198"/>
      <c r="J117" s="199"/>
      <c r="K117" s="200">
        <f>ROUND(P117*H117,2)</f>
        <v>0</v>
      </c>
      <c r="L117" s="195" t="s">
        <v>20</v>
      </c>
      <c r="M117" s="201"/>
      <c r="N117" s="202" t="s">
        <v>20</v>
      </c>
      <c r="O117" s="182" t="s">
        <v>40</v>
      </c>
      <c r="P117" s="183">
        <f>I117+J117</f>
        <v>0</v>
      </c>
      <c r="Q117" s="183">
        <f>ROUND(I117*H117,2)</f>
        <v>0</v>
      </c>
      <c r="R117" s="183">
        <f>ROUND(J117*H117,2)</f>
        <v>0</v>
      </c>
      <c r="S117" s="62"/>
      <c r="T117" s="184">
        <f>S117*H117</f>
        <v>0</v>
      </c>
      <c r="U117" s="184">
        <v>0</v>
      </c>
      <c r="V117" s="184">
        <f>U117*H117</f>
        <v>0</v>
      </c>
      <c r="W117" s="184">
        <v>0</v>
      </c>
      <c r="X117" s="185">
        <f>W117*H117</f>
        <v>0</v>
      </c>
      <c r="Y117" s="32"/>
      <c r="Z117" s="32"/>
      <c r="AA117" s="32"/>
      <c r="AB117" s="32"/>
      <c r="AC117" s="32"/>
      <c r="AD117" s="32"/>
      <c r="AE117" s="32"/>
      <c r="AR117" s="186" t="s">
        <v>165</v>
      </c>
      <c r="AT117" s="186" t="s">
        <v>162</v>
      </c>
      <c r="AU117" s="186" t="s">
        <v>158</v>
      </c>
      <c r="AY117" s="15" t="s">
        <v>147</v>
      </c>
      <c r="BE117" s="187">
        <f>IF(O117="základní",K117,0)</f>
        <v>0</v>
      </c>
      <c r="BF117" s="187">
        <f>IF(O117="snížená",K117,0)</f>
        <v>0</v>
      </c>
      <c r="BG117" s="187">
        <f>IF(O117="zákl. přenesená",K117,0)</f>
        <v>0</v>
      </c>
      <c r="BH117" s="187">
        <f>IF(O117="sníž. přenesená",K117,0)</f>
        <v>0</v>
      </c>
      <c r="BI117" s="187">
        <f>IF(O117="nulová",K117,0)</f>
        <v>0</v>
      </c>
      <c r="BJ117" s="15" t="s">
        <v>79</v>
      </c>
      <c r="BK117" s="187">
        <f>ROUND(P117*H117,2)</f>
        <v>0</v>
      </c>
      <c r="BL117" s="15" t="s">
        <v>157</v>
      </c>
      <c r="BM117" s="186" t="s">
        <v>166</v>
      </c>
    </row>
    <row r="118" spans="1:65" s="13" customFormat="1" ht="10.65">
      <c r="B118" s="203"/>
      <c r="C118" s="204"/>
      <c r="D118" s="205" t="s">
        <v>167</v>
      </c>
      <c r="E118" s="206" t="s">
        <v>20</v>
      </c>
      <c r="F118" s="207" t="s">
        <v>168</v>
      </c>
      <c r="G118" s="204"/>
      <c r="H118" s="208">
        <v>1</v>
      </c>
      <c r="I118" s="209"/>
      <c r="J118" s="209"/>
      <c r="K118" s="204"/>
      <c r="L118" s="204"/>
      <c r="M118" s="210"/>
      <c r="N118" s="211"/>
      <c r="O118" s="212"/>
      <c r="P118" s="212"/>
      <c r="Q118" s="212"/>
      <c r="R118" s="212"/>
      <c r="S118" s="212"/>
      <c r="T118" s="212"/>
      <c r="U118" s="212"/>
      <c r="V118" s="212"/>
      <c r="W118" s="212"/>
      <c r="X118" s="213"/>
      <c r="AT118" s="214" t="s">
        <v>167</v>
      </c>
      <c r="AU118" s="214" t="s">
        <v>158</v>
      </c>
      <c r="AV118" s="13" t="s">
        <v>81</v>
      </c>
      <c r="AW118" s="13" t="s">
        <v>5</v>
      </c>
      <c r="AX118" s="13" t="s">
        <v>79</v>
      </c>
      <c r="AY118" s="214" t="s">
        <v>147</v>
      </c>
    </row>
    <row r="119" spans="1:65" s="2" customFormat="1" ht="24.1" customHeight="1">
      <c r="A119" s="32"/>
      <c r="B119" s="33"/>
      <c r="C119" s="174" t="s">
        <v>158</v>
      </c>
      <c r="D119" s="174" t="s">
        <v>152</v>
      </c>
      <c r="E119" s="175" t="s">
        <v>169</v>
      </c>
      <c r="F119" s="176" t="s">
        <v>170</v>
      </c>
      <c r="G119" s="177" t="s">
        <v>155</v>
      </c>
      <c r="H119" s="178">
        <v>1</v>
      </c>
      <c r="I119" s="179"/>
      <c r="J119" s="179"/>
      <c r="K119" s="180">
        <f>ROUND(P119*H119,2)</f>
        <v>0</v>
      </c>
      <c r="L119" s="176" t="s">
        <v>20</v>
      </c>
      <c r="M119" s="37"/>
      <c r="N119" s="181" t="s">
        <v>20</v>
      </c>
      <c r="O119" s="182" t="s">
        <v>40</v>
      </c>
      <c r="P119" s="183">
        <f>I119+J119</f>
        <v>0</v>
      </c>
      <c r="Q119" s="183">
        <f>ROUND(I119*H119,2)</f>
        <v>0</v>
      </c>
      <c r="R119" s="183">
        <f>ROUND(J119*H119,2)</f>
        <v>0</v>
      </c>
      <c r="S119" s="62"/>
      <c r="T119" s="184">
        <f>S119*H119</f>
        <v>0</v>
      </c>
      <c r="U119" s="184">
        <v>0</v>
      </c>
      <c r="V119" s="184">
        <f>U119*H119</f>
        <v>0</v>
      </c>
      <c r="W119" s="184">
        <v>0</v>
      </c>
      <c r="X119" s="185">
        <f>W119*H119</f>
        <v>0</v>
      </c>
      <c r="Y119" s="32"/>
      <c r="Z119" s="32"/>
      <c r="AA119" s="32"/>
      <c r="AB119" s="32"/>
      <c r="AC119" s="32"/>
      <c r="AD119" s="32"/>
      <c r="AE119" s="32"/>
      <c r="AR119" s="186" t="s">
        <v>157</v>
      </c>
      <c r="AT119" s="186" t="s">
        <v>152</v>
      </c>
      <c r="AU119" s="186" t="s">
        <v>158</v>
      </c>
      <c r="AY119" s="15" t="s">
        <v>147</v>
      </c>
      <c r="BE119" s="187">
        <f>IF(O119="základní",K119,0)</f>
        <v>0</v>
      </c>
      <c r="BF119" s="187">
        <f>IF(O119="snížená",K119,0)</f>
        <v>0</v>
      </c>
      <c r="BG119" s="187">
        <f>IF(O119="zákl. přenesená",K119,0)</f>
        <v>0</v>
      </c>
      <c r="BH119" s="187">
        <f>IF(O119="sníž. přenesená",K119,0)</f>
        <v>0</v>
      </c>
      <c r="BI119" s="187">
        <f>IF(O119="nulová",K119,0)</f>
        <v>0</v>
      </c>
      <c r="BJ119" s="15" t="s">
        <v>79</v>
      </c>
      <c r="BK119" s="187">
        <f>ROUND(P119*H119,2)</f>
        <v>0</v>
      </c>
      <c r="BL119" s="15" t="s">
        <v>157</v>
      </c>
      <c r="BM119" s="186" t="s">
        <v>171</v>
      </c>
    </row>
    <row r="120" spans="1:65" s="2" customFormat="1" ht="24.1" customHeight="1">
      <c r="A120" s="32"/>
      <c r="B120" s="33"/>
      <c r="C120" s="193" t="s">
        <v>172</v>
      </c>
      <c r="D120" s="193" t="s">
        <v>162</v>
      </c>
      <c r="E120" s="194" t="s">
        <v>173</v>
      </c>
      <c r="F120" s="195" t="s">
        <v>174</v>
      </c>
      <c r="G120" s="196" t="s">
        <v>155</v>
      </c>
      <c r="H120" s="197">
        <v>1</v>
      </c>
      <c r="I120" s="198"/>
      <c r="J120" s="199"/>
      <c r="K120" s="200">
        <f>ROUND(P120*H120,2)</f>
        <v>0</v>
      </c>
      <c r="L120" s="195" t="s">
        <v>20</v>
      </c>
      <c r="M120" s="201"/>
      <c r="N120" s="202" t="s">
        <v>20</v>
      </c>
      <c r="O120" s="182" t="s">
        <v>40</v>
      </c>
      <c r="P120" s="183">
        <f>I120+J120</f>
        <v>0</v>
      </c>
      <c r="Q120" s="183">
        <f>ROUND(I120*H120,2)</f>
        <v>0</v>
      </c>
      <c r="R120" s="183">
        <f>ROUND(J120*H120,2)</f>
        <v>0</v>
      </c>
      <c r="S120" s="62"/>
      <c r="T120" s="184">
        <f>S120*H120</f>
        <v>0</v>
      </c>
      <c r="U120" s="184">
        <v>0</v>
      </c>
      <c r="V120" s="184">
        <f>U120*H120</f>
        <v>0</v>
      </c>
      <c r="W120" s="184">
        <v>0</v>
      </c>
      <c r="X120" s="185">
        <f>W120*H120</f>
        <v>0</v>
      </c>
      <c r="Y120" s="32"/>
      <c r="Z120" s="32"/>
      <c r="AA120" s="32"/>
      <c r="AB120" s="32"/>
      <c r="AC120" s="32"/>
      <c r="AD120" s="32"/>
      <c r="AE120" s="32"/>
      <c r="AR120" s="186" t="s">
        <v>165</v>
      </c>
      <c r="AT120" s="186" t="s">
        <v>162</v>
      </c>
      <c r="AU120" s="186" t="s">
        <v>158</v>
      </c>
      <c r="AY120" s="15" t="s">
        <v>147</v>
      </c>
      <c r="BE120" s="187">
        <f>IF(O120="základní",K120,0)</f>
        <v>0</v>
      </c>
      <c r="BF120" s="187">
        <f>IF(O120="snížená",K120,0)</f>
        <v>0</v>
      </c>
      <c r="BG120" s="187">
        <f>IF(O120="zákl. přenesená",K120,0)</f>
        <v>0</v>
      </c>
      <c r="BH120" s="187">
        <f>IF(O120="sníž. přenesená",K120,0)</f>
        <v>0</v>
      </c>
      <c r="BI120" s="187">
        <f>IF(O120="nulová",K120,0)</f>
        <v>0</v>
      </c>
      <c r="BJ120" s="15" t="s">
        <v>79</v>
      </c>
      <c r="BK120" s="187">
        <f>ROUND(P120*H120,2)</f>
        <v>0</v>
      </c>
      <c r="BL120" s="15" t="s">
        <v>157</v>
      </c>
      <c r="BM120" s="186" t="s">
        <v>175</v>
      </c>
    </row>
    <row r="121" spans="1:65" s="13" customFormat="1" ht="10.65">
      <c r="B121" s="203"/>
      <c r="C121" s="204"/>
      <c r="D121" s="205" t="s">
        <v>167</v>
      </c>
      <c r="E121" s="206" t="s">
        <v>20</v>
      </c>
      <c r="F121" s="207" t="s">
        <v>168</v>
      </c>
      <c r="G121" s="204"/>
      <c r="H121" s="208">
        <v>1</v>
      </c>
      <c r="I121" s="209"/>
      <c r="J121" s="209"/>
      <c r="K121" s="204"/>
      <c r="L121" s="204"/>
      <c r="M121" s="210"/>
      <c r="N121" s="211"/>
      <c r="O121" s="212"/>
      <c r="P121" s="212"/>
      <c r="Q121" s="212"/>
      <c r="R121" s="212"/>
      <c r="S121" s="212"/>
      <c r="T121" s="212"/>
      <c r="U121" s="212"/>
      <c r="V121" s="212"/>
      <c r="W121" s="212"/>
      <c r="X121" s="213"/>
      <c r="AT121" s="214" t="s">
        <v>167</v>
      </c>
      <c r="AU121" s="214" t="s">
        <v>158</v>
      </c>
      <c r="AV121" s="13" t="s">
        <v>81</v>
      </c>
      <c r="AW121" s="13" t="s">
        <v>5</v>
      </c>
      <c r="AX121" s="13" t="s">
        <v>79</v>
      </c>
      <c r="AY121" s="214" t="s">
        <v>147</v>
      </c>
    </row>
    <row r="122" spans="1:65" s="2" customFormat="1" ht="24.1" customHeight="1">
      <c r="A122" s="32"/>
      <c r="B122" s="33"/>
      <c r="C122" s="174" t="s">
        <v>176</v>
      </c>
      <c r="D122" s="174" t="s">
        <v>152</v>
      </c>
      <c r="E122" s="175" t="s">
        <v>177</v>
      </c>
      <c r="F122" s="176" t="s">
        <v>178</v>
      </c>
      <c r="G122" s="177" t="s">
        <v>155</v>
      </c>
      <c r="H122" s="178">
        <v>5</v>
      </c>
      <c r="I122" s="179"/>
      <c r="J122" s="179"/>
      <c r="K122" s="180">
        <f>ROUND(P122*H122,2)</f>
        <v>0</v>
      </c>
      <c r="L122" s="176" t="s">
        <v>156</v>
      </c>
      <c r="M122" s="37"/>
      <c r="N122" s="181" t="s">
        <v>20</v>
      </c>
      <c r="O122" s="182" t="s">
        <v>40</v>
      </c>
      <c r="P122" s="183">
        <f>I122+J122</f>
        <v>0</v>
      </c>
      <c r="Q122" s="183">
        <f>ROUND(I122*H122,2)</f>
        <v>0</v>
      </c>
      <c r="R122" s="183">
        <f>ROUND(J122*H122,2)</f>
        <v>0</v>
      </c>
      <c r="S122" s="62"/>
      <c r="T122" s="184">
        <f>S122*H122</f>
        <v>0</v>
      </c>
      <c r="U122" s="184">
        <v>0</v>
      </c>
      <c r="V122" s="184">
        <f>U122*H122</f>
        <v>0</v>
      </c>
      <c r="W122" s="184">
        <v>0</v>
      </c>
      <c r="X122" s="185">
        <f>W122*H122</f>
        <v>0</v>
      </c>
      <c r="Y122" s="32"/>
      <c r="Z122" s="32"/>
      <c r="AA122" s="32"/>
      <c r="AB122" s="32"/>
      <c r="AC122" s="32"/>
      <c r="AD122" s="32"/>
      <c r="AE122" s="32"/>
      <c r="AR122" s="186" t="s">
        <v>157</v>
      </c>
      <c r="AT122" s="186" t="s">
        <v>152</v>
      </c>
      <c r="AU122" s="186" t="s">
        <v>158</v>
      </c>
      <c r="AY122" s="15" t="s">
        <v>147</v>
      </c>
      <c r="BE122" s="187">
        <f>IF(O122="základní",K122,0)</f>
        <v>0</v>
      </c>
      <c r="BF122" s="187">
        <f>IF(O122="snížená",K122,0)</f>
        <v>0</v>
      </c>
      <c r="BG122" s="187">
        <f>IF(O122="zákl. přenesená",K122,0)</f>
        <v>0</v>
      </c>
      <c r="BH122" s="187">
        <f>IF(O122="sníž. přenesená",K122,0)</f>
        <v>0</v>
      </c>
      <c r="BI122" s="187">
        <f>IF(O122="nulová",K122,0)</f>
        <v>0</v>
      </c>
      <c r="BJ122" s="15" t="s">
        <v>79</v>
      </c>
      <c r="BK122" s="187">
        <f>ROUND(P122*H122,2)</f>
        <v>0</v>
      </c>
      <c r="BL122" s="15" t="s">
        <v>157</v>
      </c>
      <c r="BM122" s="186" t="s">
        <v>179</v>
      </c>
    </row>
    <row r="123" spans="1:65" s="2" customFormat="1" ht="10.65">
      <c r="A123" s="32"/>
      <c r="B123" s="33"/>
      <c r="C123" s="34"/>
      <c r="D123" s="188" t="s">
        <v>160</v>
      </c>
      <c r="E123" s="34"/>
      <c r="F123" s="189" t="s">
        <v>180</v>
      </c>
      <c r="G123" s="34"/>
      <c r="H123" s="34"/>
      <c r="I123" s="190"/>
      <c r="J123" s="190"/>
      <c r="K123" s="34"/>
      <c r="L123" s="34"/>
      <c r="M123" s="37"/>
      <c r="N123" s="191"/>
      <c r="O123" s="192"/>
      <c r="P123" s="62"/>
      <c r="Q123" s="62"/>
      <c r="R123" s="62"/>
      <c r="S123" s="62"/>
      <c r="T123" s="62"/>
      <c r="U123" s="62"/>
      <c r="V123" s="62"/>
      <c r="W123" s="62"/>
      <c r="X123" s="63"/>
      <c r="Y123" s="32"/>
      <c r="Z123" s="32"/>
      <c r="AA123" s="32"/>
      <c r="AB123" s="32"/>
      <c r="AC123" s="32"/>
      <c r="AD123" s="32"/>
      <c r="AE123" s="32"/>
      <c r="AT123" s="15" t="s">
        <v>160</v>
      </c>
      <c r="AU123" s="15" t="s">
        <v>158</v>
      </c>
    </row>
    <row r="124" spans="1:65" s="2" customFormat="1" ht="44.3" customHeight="1">
      <c r="A124" s="32"/>
      <c r="B124" s="33"/>
      <c r="C124" s="193" t="s">
        <v>181</v>
      </c>
      <c r="D124" s="193" t="s">
        <v>162</v>
      </c>
      <c r="E124" s="194" t="s">
        <v>182</v>
      </c>
      <c r="F124" s="195" t="s">
        <v>183</v>
      </c>
      <c r="G124" s="196" t="s">
        <v>155</v>
      </c>
      <c r="H124" s="197">
        <v>5</v>
      </c>
      <c r="I124" s="198"/>
      <c r="J124" s="199"/>
      <c r="K124" s="200">
        <f>ROUND(P124*H124,2)</f>
        <v>0</v>
      </c>
      <c r="L124" s="195" t="s">
        <v>20</v>
      </c>
      <c r="M124" s="201"/>
      <c r="N124" s="202" t="s">
        <v>20</v>
      </c>
      <c r="O124" s="182" t="s">
        <v>40</v>
      </c>
      <c r="P124" s="183">
        <f>I124+J124</f>
        <v>0</v>
      </c>
      <c r="Q124" s="183">
        <f>ROUND(I124*H124,2)</f>
        <v>0</v>
      </c>
      <c r="R124" s="183">
        <f>ROUND(J124*H124,2)</f>
        <v>0</v>
      </c>
      <c r="S124" s="62"/>
      <c r="T124" s="184">
        <f>S124*H124</f>
        <v>0</v>
      </c>
      <c r="U124" s="184">
        <v>0</v>
      </c>
      <c r="V124" s="184">
        <f>U124*H124</f>
        <v>0</v>
      </c>
      <c r="W124" s="184">
        <v>0</v>
      </c>
      <c r="X124" s="185">
        <f>W124*H124</f>
        <v>0</v>
      </c>
      <c r="Y124" s="32"/>
      <c r="Z124" s="32"/>
      <c r="AA124" s="32"/>
      <c r="AB124" s="32"/>
      <c r="AC124" s="32"/>
      <c r="AD124" s="32"/>
      <c r="AE124" s="32"/>
      <c r="AR124" s="186" t="s">
        <v>165</v>
      </c>
      <c r="AT124" s="186" t="s">
        <v>162</v>
      </c>
      <c r="AU124" s="186" t="s">
        <v>158</v>
      </c>
      <c r="AY124" s="15" t="s">
        <v>147</v>
      </c>
      <c r="BE124" s="187">
        <f>IF(O124="základní",K124,0)</f>
        <v>0</v>
      </c>
      <c r="BF124" s="187">
        <f>IF(O124="snížená",K124,0)</f>
        <v>0</v>
      </c>
      <c r="BG124" s="187">
        <f>IF(O124="zákl. přenesená",K124,0)</f>
        <v>0</v>
      </c>
      <c r="BH124" s="187">
        <f>IF(O124="sníž. přenesená",K124,0)</f>
        <v>0</v>
      </c>
      <c r="BI124" s="187">
        <f>IF(O124="nulová",K124,0)</f>
        <v>0</v>
      </c>
      <c r="BJ124" s="15" t="s">
        <v>79</v>
      </c>
      <c r="BK124" s="187">
        <f>ROUND(P124*H124,2)</f>
        <v>0</v>
      </c>
      <c r="BL124" s="15" t="s">
        <v>157</v>
      </c>
      <c r="BM124" s="186" t="s">
        <v>184</v>
      </c>
    </row>
    <row r="125" spans="1:65" s="13" customFormat="1" ht="10.65">
      <c r="B125" s="203"/>
      <c r="C125" s="204"/>
      <c r="D125" s="205" t="s">
        <v>167</v>
      </c>
      <c r="E125" s="206" t="s">
        <v>20</v>
      </c>
      <c r="F125" s="207" t="s">
        <v>185</v>
      </c>
      <c r="G125" s="204"/>
      <c r="H125" s="208">
        <v>5</v>
      </c>
      <c r="I125" s="209"/>
      <c r="J125" s="209"/>
      <c r="K125" s="204"/>
      <c r="L125" s="204"/>
      <c r="M125" s="210"/>
      <c r="N125" s="211"/>
      <c r="O125" s="212"/>
      <c r="P125" s="212"/>
      <c r="Q125" s="212"/>
      <c r="R125" s="212"/>
      <c r="S125" s="212"/>
      <c r="T125" s="212"/>
      <c r="U125" s="212"/>
      <c r="V125" s="212"/>
      <c r="W125" s="212"/>
      <c r="X125" s="213"/>
      <c r="AT125" s="214" t="s">
        <v>167</v>
      </c>
      <c r="AU125" s="214" t="s">
        <v>158</v>
      </c>
      <c r="AV125" s="13" t="s">
        <v>81</v>
      </c>
      <c r="AW125" s="13" t="s">
        <v>5</v>
      </c>
      <c r="AX125" s="13" t="s">
        <v>79</v>
      </c>
      <c r="AY125" s="214" t="s">
        <v>147</v>
      </c>
    </row>
    <row r="126" spans="1:65" s="2" customFormat="1" ht="24.1" customHeight="1">
      <c r="A126" s="32"/>
      <c r="B126" s="33"/>
      <c r="C126" s="174" t="s">
        <v>186</v>
      </c>
      <c r="D126" s="174" t="s">
        <v>152</v>
      </c>
      <c r="E126" s="175" t="s">
        <v>187</v>
      </c>
      <c r="F126" s="176" t="s">
        <v>188</v>
      </c>
      <c r="G126" s="177" t="s">
        <v>155</v>
      </c>
      <c r="H126" s="178">
        <v>1</v>
      </c>
      <c r="I126" s="179"/>
      <c r="J126" s="179"/>
      <c r="K126" s="180">
        <f>ROUND(P126*H126,2)</f>
        <v>0</v>
      </c>
      <c r="L126" s="176" t="s">
        <v>156</v>
      </c>
      <c r="M126" s="37"/>
      <c r="N126" s="181" t="s">
        <v>20</v>
      </c>
      <c r="O126" s="182" t="s">
        <v>40</v>
      </c>
      <c r="P126" s="183">
        <f>I126+J126</f>
        <v>0</v>
      </c>
      <c r="Q126" s="183">
        <f>ROUND(I126*H126,2)</f>
        <v>0</v>
      </c>
      <c r="R126" s="183">
        <f>ROUND(J126*H126,2)</f>
        <v>0</v>
      </c>
      <c r="S126" s="62"/>
      <c r="T126" s="184">
        <f>S126*H126</f>
        <v>0</v>
      </c>
      <c r="U126" s="184">
        <v>0</v>
      </c>
      <c r="V126" s="184">
        <f>U126*H126</f>
        <v>0</v>
      </c>
      <c r="W126" s="184">
        <v>0</v>
      </c>
      <c r="X126" s="185">
        <f>W126*H126</f>
        <v>0</v>
      </c>
      <c r="Y126" s="32"/>
      <c r="Z126" s="32"/>
      <c r="AA126" s="32"/>
      <c r="AB126" s="32"/>
      <c r="AC126" s="32"/>
      <c r="AD126" s="32"/>
      <c r="AE126" s="32"/>
      <c r="AR126" s="186" t="s">
        <v>157</v>
      </c>
      <c r="AT126" s="186" t="s">
        <v>152</v>
      </c>
      <c r="AU126" s="186" t="s">
        <v>158</v>
      </c>
      <c r="AY126" s="15" t="s">
        <v>147</v>
      </c>
      <c r="BE126" s="187">
        <f>IF(O126="základní",K126,0)</f>
        <v>0</v>
      </c>
      <c r="BF126" s="187">
        <f>IF(O126="snížená",K126,0)</f>
        <v>0</v>
      </c>
      <c r="BG126" s="187">
        <f>IF(O126="zákl. přenesená",K126,0)</f>
        <v>0</v>
      </c>
      <c r="BH126" s="187">
        <f>IF(O126="sníž. přenesená",K126,0)</f>
        <v>0</v>
      </c>
      <c r="BI126" s="187">
        <f>IF(O126="nulová",K126,0)</f>
        <v>0</v>
      </c>
      <c r="BJ126" s="15" t="s">
        <v>79</v>
      </c>
      <c r="BK126" s="187">
        <f>ROUND(P126*H126,2)</f>
        <v>0</v>
      </c>
      <c r="BL126" s="15" t="s">
        <v>157</v>
      </c>
      <c r="BM126" s="186" t="s">
        <v>189</v>
      </c>
    </row>
    <row r="127" spans="1:65" s="2" customFormat="1" ht="10.65">
      <c r="A127" s="32"/>
      <c r="B127" s="33"/>
      <c r="C127" s="34"/>
      <c r="D127" s="188" t="s">
        <v>160</v>
      </c>
      <c r="E127" s="34"/>
      <c r="F127" s="189" t="s">
        <v>190</v>
      </c>
      <c r="G127" s="34"/>
      <c r="H127" s="34"/>
      <c r="I127" s="190"/>
      <c r="J127" s="190"/>
      <c r="K127" s="34"/>
      <c r="L127" s="34"/>
      <c r="M127" s="37"/>
      <c r="N127" s="191"/>
      <c r="O127" s="192"/>
      <c r="P127" s="62"/>
      <c r="Q127" s="62"/>
      <c r="R127" s="62"/>
      <c r="S127" s="62"/>
      <c r="T127" s="62"/>
      <c r="U127" s="62"/>
      <c r="V127" s="62"/>
      <c r="W127" s="62"/>
      <c r="X127" s="63"/>
      <c r="Y127" s="32"/>
      <c r="Z127" s="32"/>
      <c r="AA127" s="32"/>
      <c r="AB127" s="32"/>
      <c r="AC127" s="32"/>
      <c r="AD127" s="32"/>
      <c r="AE127" s="32"/>
      <c r="AT127" s="15" t="s">
        <v>160</v>
      </c>
      <c r="AU127" s="15" t="s">
        <v>158</v>
      </c>
    </row>
    <row r="128" spans="1:65" s="2" customFormat="1" ht="16.45" customHeight="1">
      <c r="A128" s="32"/>
      <c r="B128" s="33"/>
      <c r="C128" s="193" t="s">
        <v>191</v>
      </c>
      <c r="D128" s="193" t="s">
        <v>162</v>
      </c>
      <c r="E128" s="194" t="s">
        <v>192</v>
      </c>
      <c r="F128" s="195" t="s">
        <v>193</v>
      </c>
      <c r="G128" s="196" t="s">
        <v>155</v>
      </c>
      <c r="H128" s="197">
        <v>1</v>
      </c>
      <c r="I128" s="198"/>
      <c r="J128" s="199"/>
      <c r="K128" s="200">
        <f>ROUND(P128*H128,2)</f>
        <v>0</v>
      </c>
      <c r="L128" s="195" t="s">
        <v>20</v>
      </c>
      <c r="M128" s="201"/>
      <c r="N128" s="202" t="s">
        <v>20</v>
      </c>
      <c r="O128" s="182" t="s">
        <v>40</v>
      </c>
      <c r="P128" s="183">
        <f>I128+J128</f>
        <v>0</v>
      </c>
      <c r="Q128" s="183">
        <f>ROUND(I128*H128,2)</f>
        <v>0</v>
      </c>
      <c r="R128" s="183">
        <f>ROUND(J128*H128,2)</f>
        <v>0</v>
      </c>
      <c r="S128" s="62"/>
      <c r="T128" s="184">
        <f>S128*H128</f>
        <v>0</v>
      </c>
      <c r="U128" s="184">
        <v>0</v>
      </c>
      <c r="V128" s="184">
        <f>U128*H128</f>
        <v>0</v>
      </c>
      <c r="W128" s="184">
        <v>0</v>
      </c>
      <c r="X128" s="185">
        <f>W128*H128</f>
        <v>0</v>
      </c>
      <c r="Y128" s="32"/>
      <c r="Z128" s="32"/>
      <c r="AA128" s="32"/>
      <c r="AB128" s="32"/>
      <c r="AC128" s="32"/>
      <c r="AD128" s="32"/>
      <c r="AE128" s="32"/>
      <c r="AR128" s="186" t="s">
        <v>165</v>
      </c>
      <c r="AT128" s="186" t="s">
        <v>162</v>
      </c>
      <c r="AU128" s="186" t="s">
        <v>158</v>
      </c>
      <c r="AY128" s="15" t="s">
        <v>147</v>
      </c>
      <c r="BE128" s="187">
        <f>IF(O128="základní",K128,0)</f>
        <v>0</v>
      </c>
      <c r="BF128" s="187">
        <f>IF(O128="snížená",K128,0)</f>
        <v>0</v>
      </c>
      <c r="BG128" s="187">
        <f>IF(O128="zákl. přenesená",K128,0)</f>
        <v>0</v>
      </c>
      <c r="BH128" s="187">
        <f>IF(O128="sníž. přenesená",K128,0)</f>
        <v>0</v>
      </c>
      <c r="BI128" s="187">
        <f>IF(O128="nulová",K128,0)</f>
        <v>0</v>
      </c>
      <c r="BJ128" s="15" t="s">
        <v>79</v>
      </c>
      <c r="BK128" s="187">
        <f>ROUND(P128*H128,2)</f>
        <v>0</v>
      </c>
      <c r="BL128" s="15" t="s">
        <v>157</v>
      </c>
      <c r="BM128" s="186" t="s">
        <v>194</v>
      </c>
    </row>
    <row r="129" spans="1:65" s="13" customFormat="1" ht="10.65">
      <c r="B129" s="203"/>
      <c r="C129" s="204"/>
      <c r="D129" s="205" t="s">
        <v>167</v>
      </c>
      <c r="E129" s="206" t="s">
        <v>20</v>
      </c>
      <c r="F129" s="207" t="s">
        <v>195</v>
      </c>
      <c r="G129" s="204"/>
      <c r="H129" s="208">
        <v>1</v>
      </c>
      <c r="I129" s="209"/>
      <c r="J129" s="209"/>
      <c r="K129" s="204"/>
      <c r="L129" s="204"/>
      <c r="M129" s="210"/>
      <c r="N129" s="211"/>
      <c r="O129" s="212"/>
      <c r="P129" s="212"/>
      <c r="Q129" s="212"/>
      <c r="R129" s="212"/>
      <c r="S129" s="212"/>
      <c r="T129" s="212"/>
      <c r="U129" s="212"/>
      <c r="V129" s="212"/>
      <c r="W129" s="212"/>
      <c r="X129" s="213"/>
      <c r="AT129" s="214" t="s">
        <v>167</v>
      </c>
      <c r="AU129" s="214" t="s">
        <v>158</v>
      </c>
      <c r="AV129" s="13" t="s">
        <v>81</v>
      </c>
      <c r="AW129" s="13" t="s">
        <v>5</v>
      </c>
      <c r="AX129" s="13" t="s">
        <v>79</v>
      </c>
      <c r="AY129" s="214" t="s">
        <v>147</v>
      </c>
    </row>
    <row r="130" spans="1:65" s="2" customFormat="1" ht="33.049999999999997" customHeight="1">
      <c r="A130" s="32"/>
      <c r="B130" s="33"/>
      <c r="C130" s="174" t="s">
        <v>196</v>
      </c>
      <c r="D130" s="174" t="s">
        <v>152</v>
      </c>
      <c r="E130" s="175" t="s">
        <v>197</v>
      </c>
      <c r="F130" s="176" t="s">
        <v>198</v>
      </c>
      <c r="G130" s="177" t="s">
        <v>155</v>
      </c>
      <c r="H130" s="178">
        <v>7</v>
      </c>
      <c r="I130" s="179"/>
      <c r="J130" s="179"/>
      <c r="K130" s="180">
        <f>ROUND(P130*H130,2)</f>
        <v>0</v>
      </c>
      <c r="L130" s="176" t="s">
        <v>156</v>
      </c>
      <c r="M130" s="37"/>
      <c r="N130" s="181" t="s">
        <v>20</v>
      </c>
      <c r="O130" s="182" t="s">
        <v>40</v>
      </c>
      <c r="P130" s="183">
        <f>I130+J130</f>
        <v>0</v>
      </c>
      <c r="Q130" s="183">
        <f>ROUND(I130*H130,2)</f>
        <v>0</v>
      </c>
      <c r="R130" s="183">
        <f>ROUND(J130*H130,2)</f>
        <v>0</v>
      </c>
      <c r="S130" s="62"/>
      <c r="T130" s="184">
        <f>S130*H130</f>
        <v>0</v>
      </c>
      <c r="U130" s="184">
        <v>0</v>
      </c>
      <c r="V130" s="184">
        <f>U130*H130</f>
        <v>0</v>
      </c>
      <c r="W130" s="184">
        <v>0</v>
      </c>
      <c r="X130" s="185">
        <f>W130*H130</f>
        <v>0</v>
      </c>
      <c r="Y130" s="32"/>
      <c r="Z130" s="32"/>
      <c r="AA130" s="32"/>
      <c r="AB130" s="32"/>
      <c r="AC130" s="32"/>
      <c r="AD130" s="32"/>
      <c r="AE130" s="32"/>
      <c r="AR130" s="186" t="s">
        <v>157</v>
      </c>
      <c r="AT130" s="186" t="s">
        <v>152</v>
      </c>
      <c r="AU130" s="186" t="s">
        <v>158</v>
      </c>
      <c r="AY130" s="15" t="s">
        <v>147</v>
      </c>
      <c r="BE130" s="187">
        <f>IF(O130="základní",K130,0)</f>
        <v>0</v>
      </c>
      <c r="BF130" s="187">
        <f>IF(O130="snížená",K130,0)</f>
        <v>0</v>
      </c>
      <c r="BG130" s="187">
        <f>IF(O130="zákl. přenesená",K130,0)</f>
        <v>0</v>
      </c>
      <c r="BH130" s="187">
        <f>IF(O130="sníž. přenesená",K130,0)</f>
        <v>0</v>
      </c>
      <c r="BI130" s="187">
        <f>IF(O130="nulová",K130,0)</f>
        <v>0</v>
      </c>
      <c r="BJ130" s="15" t="s">
        <v>79</v>
      </c>
      <c r="BK130" s="187">
        <f>ROUND(P130*H130,2)</f>
        <v>0</v>
      </c>
      <c r="BL130" s="15" t="s">
        <v>157</v>
      </c>
      <c r="BM130" s="186" t="s">
        <v>199</v>
      </c>
    </row>
    <row r="131" spans="1:65" s="2" customFormat="1" ht="10.65">
      <c r="A131" s="32"/>
      <c r="B131" s="33"/>
      <c r="C131" s="34"/>
      <c r="D131" s="188" t="s">
        <v>160</v>
      </c>
      <c r="E131" s="34"/>
      <c r="F131" s="189" t="s">
        <v>200</v>
      </c>
      <c r="G131" s="34"/>
      <c r="H131" s="34"/>
      <c r="I131" s="190"/>
      <c r="J131" s="190"/>
      <c r="K131" s="34"/>
      <c r="L131" s="34"/>
      <c r="M131" s="37"/>
      <c r="N131" s="191"/>
      <c r="O131" s="192"/>
      <c r="P131" s="62"/>
      <c r="Q131" s="62"/>
      <c r="R131" s="62"/>
      <c r="S131" s="62"/>
      <c r="T131" s="62"/>
      <c r="U131" s="62"/>
      <c r="V131" s="62"/>
      <c r="W131" s="62"/>
      <c r="X131" s="63"/>
      <c r="Y131" s="32"/>
      <c r="Z131" s="32"/>
      <c r="AA131" s="32"/>
      <c r="AB131" s="32"/>
      <c r="AC131" s="32"/>
      <c r="AD131" s="32"/>
      <c r="AE131" s="32"/>
      <c r="AT131" s="15" t="s">
        <v>160</v>
      </c>
      <c r="AU131" s="15" t="s">
        <v>158</v>
      </c>
    </row>
    <row r="132" spans="1:65" s="2" customFormat="1" ht="21.8" customHeight="1">
      <c r="A132" s="32"/>
      <c r="B132" s="33"/>
      <c r="C132" s="193" t="s">
        <v>201</v>
      </c>
      <c r="D132" s="193" t="s">
        <v>162</v>
      </c>
      <c r="E132" s="194" t="s">
        <v>202</v>
      </c>
      <c r="F132" s="195" t="s">
        <v>203</v>
      </c>
      <c r="G132" s="196" t="s">
        <v>155</v>
      </c>
      <c r="H132" s="197">
        <v>7</v>
      </c>
      <c r="I132" s="198"/>
      <c r="J132" s="199"/>
      <c r="K132" s="200">
        <f>ROUND(P132*H132,2)</f>
        <v>0</v>
      </c>
      <c r="L132" s="195" t="s">
        <v>20</v>
      </c>
      <c r="M132" s="201"/>
      <c r="N132" s="202" t="s">
        <v>20</v>
      </c>
      <c r="O132" s="182" t="s">
        <v>40</v>
      </c>
      <c r="P132" s="183">
        <f>I132+J132</f>
        <v>0</v>
      </c>
      <c r="Q132" s="183">
        <f>ROUND(I132*H132,2)</f>
        <v>0</v>
      </c>
      <c r="R132" s="183">
        <f>ROUND(J132*H132,2)</f>
        <v>0</v>
      </c>
      <c r="S132" s="62"/>
      <c r="T132" s="184">
        <f>S132*H132</f>
        <v>0</v>
      </c>
      <c r="U132" s="184">
        <v>0</v>
      </c>
      <c r="V132" s="184">
        <f>U132*H132</f>
        <v>0</v>
      </c>
      <c r="W132" s="184">
        <v>0</v>
      </c>
      <c r="X132" s="185">
        <f>W132*H132</f>
        <v>0</v>
      </c>
      <c r="Y132" s="32"/>
      <c r="Z132" s="32"/>
      <c r="AA132" s="32"/>
      <c r="AB132" s="32"/>
      <c r="AC132" s="32"/>
      <c r="AD132" s="32"/>
      <c r="AE132" s="32"/>
      <c r="AR132" s="186" t="s">
        <v>165</v>
      </c>
      <c r="AT132" s="186" t="s">
        <v>162</v>
      </c>
      <c r="AU132" s="186" t="s">
        <v>158</v>
      </c>
      <c r="AY132" s="15" t="s">
        <v>147</v>
      </c>
      <c r="BE132" s="187">
        <f>IF(O132="základní",K132,0)</f>
        <v>0</v>
      </c>
      <c r="BF132" s="187">
        <f>IF(O132="snížená",K132,0)</f>
        <v>0</v>
      </c>
      <c r="BG132" s="187">
        <f>IF(O132="zákl. přenesená",K132,0)</f>
        <v>0</v>
      </c>
      <c r="BH132" s="187">
        <f>IF(O132="sníž. přenesená",K132,0)</f>
        <v>0</v>
      </c>
      <c r="BI132" s="187">
        <f>IF(O132="nulová",K132,0)</f>
        <v>0</v>
      </c>
      <c r="BJ132" s="15" t="s">
        <v>79</v>
      </c>
      <c r="BK132" s="187">
        <f>ROUND(P132*H132,2)</f>
        <v>0</v>
      </c>
      <c r="BL132" s="15" t="s">
        <v>157</v>
      </c>
      <c r="BM132" s="186" t="s">
        <v>204</v>
      </c>
    </row>
    <row r="133" spans="1:65" s="13" customFormat="1" ht="10.65">
      <c r="B133" s="203"/>
      <c r="C133" s="204"/>
      <c r="D133" s="205" t="s">
        <v>167</v>
      </c>
      <c r="E133" s="206" t="s">
        <v>20</v>
      </c>
      <c r="F133" s="207" t="s">
        <v>205</v>
      </c>
      <c r="G133" s="204"/>
      <c r="H133" s="208">
        <v>7</v>
      </c>
      <c r="I133" s="209"/>
      <c r="J133" s="209"/>
      <c r="K133" s="204"/>
      <c r="L133" s="204"/>
      <c r="M133" s="210"/>
      <c r="N133" s="211"/>
      <c r="O133" s="212"/>
      <c r="P133" s="212"/>
      <c r="Q133" s="212"/>
      <c r="R133" s="212"/>
      <c r="S133" s="212"/>
      <c r="T133" s="212"/>
      <c r="U133" s="212"/>
      <c r="V133" s="212"/>
      <c r="W133" s="212"/>
      <c r="X133" s="213"/>
      <c r="AT133" s="214" t="s">
        <v>167</v>
      </c>
      <c r="AU133" s="214" t="s">
        <v>158</v>
      </c>
      <c r="AV133" s="13" t="s">
        <v>81</v>
      </c>
      <c r="AW133" s="13" t="s">
        <v>5</v>
      </c>
      <c r="AX133" s="13" t="s">
        <v>79</v>
      </c>
      <c r="AY133" s="214" t="s">
        <v>147</v>
      </c>
    </row>
    <row r="134" spans="1:65" s="12" customFormat="1" ht="20.85" customHeight="1">
      <c r="B134" s="157"/>
      <c r="C134" s="158"/>
      <c r="D134" s="159" t="s">
        <v>70</v>
      </c>
      <c r="E134" s="172" t="s">
        <v>206</v>
      </c>
      <c r="F134" s="172" t="s">
        <v>207</v>
      </c>
      <c r="G134" s="158"/>
      <c r="H134" s="158"/>
      <c r="I134" s="161"/>
      <c r="J134" s="161"/>
      <c r="K134" s="173">
        <f>BK134</f>
        <v>0</v>
      </c>
      <c r="L134" s="158"/>
      <c r="M134" s="163"/>
      <c r="N134" s="164"/>
      <c r="O134" s="165"/>
      <c r="P134" s="165"/>
      <c r="Q134" s="166">
        <f>SUM(Q135:Q149)</f>
        <v>0</v>
      </c>
      <c r="R134" s="166">
        <f>SUM(R135:R149)</f>
        <v>0</v>
      </c>
      <c r="S134" s="165"/>
      <c r="T134" s="167">
        <f>SUM(T135:T149)</f>
        <v>0</v>
      </c>
      <c r="U134" s="165"/>
      <c r="V134" s="167">
        <f>SUM(V135:V149)</f>
        <v>0</v>
      </c>
      <c r="W134" s="165"/>
      <c r="X134" s="168">
        <f>SUM(X135:X149)</f>
        <v>0</v>
      </c>
      <c r="AR134" s="169" t="s">
        <v>81</v>
      </c>
      <c r="AT134" s="170" t="s">
        <v>70</v>
      </c>
      <c r="AU134" s="170" t="s">
        <v>81</v>
      </c>
      <c r="AY134" s="169" t="s">
        <v>147</v>
      </c>
      <c r="BK134" s="171">
        <f>SUM(BK135:BK149)</f>
        <v>0</v>
      </c>
    </row>
    <row r="135" spans="1:65" s="2" customFormat="1" ht="37.9" customHeight="1">
      <c r="A135" s="32"/>
      <c r="B135" s="33"/>
      <c r="C135" s="174" t="s">
        <v>208</v>
      </c>
      <c r="D135" s="174" t="s">
        <v>152</v>
      </c>
      <c r="E135" s="175" t="s">
        <v>209</v>
      </c>
      <c r="F135" s="176" t="s">
        <v>210</v>
      </c>
      <c r="G135" s="177" t="s">
        <v>155</v>
      </c>
      <c r="H135" s="178">
        <v>4</v>
      </c>
      <c r="I135" s="179"/>
      <c r="J135" s="179"/>
      <c r="K135" s="180">
        <f>ROUND(P135*H135,2)</f>
        <v>0</v>
      </c>
      <c r="L135" s="176" t="s">
        <v>156</v>
      </c>
      <c r="M135" s="37"/>
      <c r="N135" s="181" t="s">
        <v>20</v>
      </c>
      <c r="O135" s="182" t="s">
        <v>40</v>
      </c>
      <c r="P135" s="183">
        <f>I135+J135</f>
        <v>0</v>
      </c>
      <c r="Q135" s="183">
        <f>ROUND(I135*H135,2)</f>
        <v>0</v>
      </c>
      <c r="R135" s="183">
        <f>ROUND(J135*H135,2)</f>
        <v>0</v>
      </c>
      <c r="S135" s="62"/>
      <c r="T135" s="184">
        <f>S135*H135</f>
        <v>0</v>
      </c>
      <c r="U135" s="184">
        <v>0</v>
      </c>
      <c r="V135" s="184">
        <f>U135*H135</f>
        <v>0</v>
      </c>
      <c r="W135" s="184">
        <v>0</v>
      </c>
      <c r="X135" s="185">
        <f>W135*H135</f>
        <v>0</v>
      </c>
      <c r="Y135" s="32"/>
      <c r="Z135" s="32"/>
      <c r="AA135" s="32"/>
      <c r="AB135" s="32"/>
      <c r="AC135" s="32"/>
      <c r="AD135" s="32"/>
      <c r="AE135" s="32"/>
      <c r="AR135" s="186" t="s">
        <v>157</v>
      </c>
      <c r="AT135" s="186" t="s">
        <v>152</v>
      </c>
      <c r="AU135" s="186" t="s">
        <v>158</v>
      </c>
      <c r="AY135" s="15" t="s">
        <v>147</v>
      </c>
      <c r="BE135" s="187">
        <f>IF(O135="základní",K135,0)</f>
        <v>0</v>
      </c>
      <c r="BF135" s="187">
        <f>IF(O135="snížená",K135,0)</f>
        <v>0</v>
      </c>
      <c r="BG135" s="187">
        <f>IF(O135="zákl. přenesená",K135,0)</f>
        <v>0</v>
      </c>
      <c r="BH135" s="187">
        <f>IF(O135="sníž. přenesená",K135,0)</f>
        <v>0</v>
      </c>
      <c r="BI135" s="187">
        <f>IF(O135="nulová",K135,0)</f>
        <v>0</v>
      </c>
      <c r="BJ135" s="15" t="s">
        <v>79</v>
      </c>
      <c r="BK135" s="187">
        <f>ROUND(P135*H135,2)</f>
        <v>0</v>
      </c>
      <c r="BL135" s="15" t="s">
        <v>157</v>
      </c>
      <c r="BM135" s="186" t="s">
        <v>211</v>
      </c>
    </row>
    <row r="136" spans="1:65" s="2" customFormat="1" ht="10.65">
      <c r="A136" s="32"/>
      <c r="B136" s="33"/>
      <c r="C136" s="34"/>
      <c r="D136" s="188" t="s">
        <v>160</v>
      </c>
      <c r="E136" s="34"/>
      <c r="F136" s="189" t="s">
        <v>212</v>
      </c>
      <c r="G136" s="34"/>
      <c r="H136" s="34"/>
      <c r="I136" s="190"/>
      <c r="J136" s="190"/>
      <c r="K136" s="34"/>
      <c r="L136" s="34"/>
      <c r="M136" s="37"/>
      <c r="N136" s="191"/>
      <c r="O136" s="192"/>
      <c r="P136" s="62"/>
      <c r="Q136" s="62"/>
      <c r="R136" s="62"/>
      <c r="S136" s="62"/>
      <c r="T136" s="62"/>
      <c r="U136" s="62"/>
      <c r="V136" s="62"/>
      <c r="W136" s="62"/>
      <c r="X136" s="63"/>
      <c r="Y136" s="32"/>
      <c r="Z136" s="32"/>
      <c r="AA136" s="32"/>
      <c r="AB136" s="32"/>
      <c r="AC136" s="32"/>
      <c r="AD136" s="32"/>
      <c r="AE136" s="32"/>
      <c r="AT136" s="15" t="s">
        <v>160</v>
      </c>
      <c r="AU136" s="15" t="s">
        <v>158</v>
      </c>
    </row>
    <row r="137" spans="1:65" s="2" customFormat="1" ht="24.1" customHeight="1">
      <c r="A137" s="32"/>
      <c r="B137" s="33"/>
      <c r="C137" s="193" t="s">
        <v>213</v>
      </c>
      <c r="D137" s="193" t="s">
        <v>162</v>
      </c>
      <c r="E137" s="194" t="s">
        <v>214</v>
      </c>
      <c r="F137" s="195" t="s">
        <v>215</v>
      </c>
      <c r="G137" s="196" t="s">
        <v>155</v>
      </c>
      <c r="H137" s="197">
        <v>2</v>
      </c>
      <c r="I137" s="198"/>
      <c r="J137" s="199"/>
      <c r="K137" s="200">
        <f>ROUND(P137*H137,2)</f>
        <v>0</v>
      </c>
      <c r="L137" s="195" t="s">
        <v>20</v>
      </c>
      <c r="M137" s="201"/>
      <c r="N137" s="202" t="s">
        <v>20</v>
      </c>
      <c r="O137" s="182" t="s">
        <v>40</v>
      </c>
      <c r="P137" s="183">
        <f>I137+J137</f>
        <v>0</v>
      </c>
      <c r="Q137" s="183">
        <f>ROUND(I137*H137,2)</f>
        <v>0</v>
      </c>
      <c r="R137" s="183">
        <f>ROUND(J137*H137,2)</f>
        <v>0</v>
      </c>
      <c r="S137" s="62"/>
      <c r="T137" s="184">
        <f>S137*H137</f>
        <v>0</v>
      </c>
      <c r="U137" s="184">
        <v>0</v>
      </c>
      <c r="V137" s="184">
        <f>U137*H137</f>
        <v>0</v>
      </c>
      <c r="W137" s="184">
        <v>0</v>
      </c>
      <c r="X137" s="185">
        <f>W137*H137</f>
        <v>0</v>
      </c>
      <c r="Y137" s="32"/>
      <c r="Z137" s="32"/>
      <c r="AA137" s="32"/>
      <c r="AB137" s="32"/>
      <c r="AC137" s="32"/>
      <c r="AD137" s="32"/>
      <c r="AE137" s="32"/>
      <c r="AR137" s="186" t="s">
        <v>165</v>
      </c>
      <c r="AT137" s="186" t="s">
        <v>162</v>
      </c>
      <c r="AU137" s="186" t="s">
        <v>158</v>
      </c>
      <c r="AY137" s="15" t="s">
        <v>147</v>
      </c>
      <c r="BE137" s="187">
        <f>IF(O137="základní",K137,0)</f>
        <v>0</v>
      </c>
      <c r="BF137" s="187">
        <f>IF(O137="snížená",K137,0)</f>
        <v>0</v>
      </c>
      <c r="BG137" s="187">
        <f>IF(O137="zákl. přenesená",K137,0)</f>
        <v>0</v>
      </c>
      <c r="BH137" s="187">
        <f>IF(O137="sníž. přenesená",K137,0)</f>
        <v>0</v>
      </c>
      <c r="BI137" s="187">
        <f>IF(O137="nulová",K137,0)</f>
        <v>0</v>
      </c>
      <c r="BJ137" s="15" t="s">
        <v>79</v>
      </c>
      <c r="BK137" s="187">
        <f>ROUND(P137*H137,2)</f>
        <v>0</v>
      </c>
      <c r="BL137" s="15" t="s">
        <v>157</v>
      </c>
      <c r="BM137" s="186" t="s">
        <v>216</v>
      </c>
    </row>
    <row r="138" spans="1:65" s="13" customFormat="1" ht="10.65">
      <c r="B138" s="203"/>
      <c r="C138" s="204"/>
      <c r="D138" s="205" t="s">
        <v>167</v>
      </c>
      <c r="E138" s="206" t="s">
        <v>20</v>
      </c>
      <c r="F138" s="207" t="s">
        <v>217</v>
      </c>
      <c r="G138" s="204"/>
      <c r="H138" s="208">
        <v>2</v>
      </c>
      <c r="I138" s="209"/>
      <c r="J138" s="209"/>
      <c r="K138" s="204"/>
      <c r="L138" s="204"/>
      <c r="M138" s="210"/>
      <c r="N138" s="211"/>
      <c r="O138" s="212"/>
      <c r="P138" s="212"/>
      <c r="Q138" s="212"/>
      <c r="R138" s="212"/>
      <c r="S138" s="212"/>
      <c r="T138" s="212"/>
      <c r="U138" s="212"/>
      <c r="V138" s="212"/>
      <c r="W138" s="212"/>
      <c r="X138" s="213"/>
      <c r="AT138" s="214" t="s">
        <v>167</v>
      </c>
      <c r="AU138" s="214" t="s">
        <v>158</v>
      </c>
      <c r="AV138" s="13" t="s">
        <v>81</v>
      </c>
      <c r="AW138" s="13" t="s">
        <v>5</v>
      </c>
      <c r="AX138" s="13" t="s">
        <v>79</v>
      </c>
      <c r="AY138" s="214" t="s">
        <v>147</v>
      </c>
    </row>
    <row r="139" spans="1:65" s="2" customFormat="1" ht="24.1" customHeight="1">
      <c r="A139" s="32"/>
      <c r="B139" s="33"/>
      <c r="C139" s="174" t="s">
        <v>218</v>
      </c>
      <c r="D139" s="174" t="s">
        <v>152</v>
      </c>
      <c r="E139" s="175" t="s">
        <v>219</v>
      </c>
      <c r="F139" s="176" t="s">
        <v>220</v>
      </c>
      <c r="G139" s="177" t="s">
        <v>155</v>
      </c>
      <c r="H139" s="178">
        <v>82</v>
      </c>
      <c r="I139" s="179"/>
      <c r="J139" s="179"/>
      <c r="K139" s="180">
        <f>ROUND(P139*H139,2)</f>
        <v>0</v>
      </c>
      <c r="L139" s="176" t="s">
        <v>156</v>
      </c>
      <c r="M139" s="37"/>
      <c r="N139" s="181" t="s">
        <v>20</v>
      </c>
      <c r="O139" s="182" t="s">
        <v>40</v>
      </c>
      <c r="P139" s="183">
        <f>I139+J139</f>
        <v>0</v>
      </c>
      <c r="Q139" s="183">
        <f>ROUND(I139*H139,2)</f>
        <v>0</v>
      </c>
      <c r="R139" s="183">
        <f>ROUND(J139*H139,2)</f>
        <v>0</v>
      </c>
      <c r="S139" s="62"/>
      <c r="T139" s="184">
        <f>S139*H139</f>
        <v>0</v>
      </c>
      <c r="U139" s="184">
        <v>0</v>
      </c>
      <c r="V139" s="184">
        <f>U139*H139</f>
        <v>0</v>
      </c>
      <c r="W139" s="184">
        <v>0</v>
      </c>
      <c r="X139" s="185">
        <f>W139*H139</f>
        <v>0</v>
      </c>
      <c r="Y139" s="32"/>
      <c r="Z139" s="32"/>
      <c r="AA139" s="32"/>
      <c r="AB139" s="32"/>
      <c r="AC139" s="32"/>
      <c r="AD139" s="32"/>
      <c r="AE139" s="32"/>
      <c r="AR139" s="186" t="s">
        <v>157</v>
      </c>
      <c r="AT139" s="186" t="s">
        <v>152</v>
      </c>
      <c r="AU139" s="186" t="s">
        <v>158</v>
      </c>
      <c r="AY139" s="15" t="s">
        <v>147</v>
      </c>
      <c r="BE139" s="187">
        <f>IF(O139="základní",K139,0)</f>
        <v>0</v>
      </c>
      <c r="BF139" s="187">
        <f>IF(O139="snížená",K139,0)</f>
        <v>0</v>
      </c>
      <c r="BG139" s="187">
        <f>IF(O139="zákl. přenesená",K139,0)</f>
        <v>0</v>
      </c>
      <c r="BH139" s="187">
        <f>IF(O139="sníž. přenesená",K139,0)</f>
        <v>0</v>
      </c>
      <c r="BI139" s="187">
        <f>IF(O139="nulová",K139,0)</f>
        <v>0</v>
      </c>
      <c r="BJ139" s="15" t="s">
        <v>79</v>
      </c>
      <c r="BK139" s="187">
        <f>ROUND(P139*H139,2)</f>
        <v>0</v>
      </c>
      <c r="BL139" s="15" t="s">
        <v>157</v>
      </c>
      <c r="BM139" s="186" t="s">
        <v>221</v>
      </c>
    </row>
    <row r="140" spans="1:65" s="2" customFormat="1" ht="10.65">
      <c r="A140" s="32"/>
      <c r="B140" s="33"/>
      <c r="C140" s="34"/>
      <c r="D140" s="188" t="s">
        <v>160</v>
      </c>
      <c r="E140" s="34"/>
      <c r="F140" s="189" t="s">
        <v>222</v>
      </c>
      <c r="G140" s="34"/>
      <c r="H140" s="34"/>
      <c r="I140" s="190"/>
      <c r="J140" s="190"/>
      <c r="K140" s="34"/>
      <c r="L140" s="34"/>
      <c r="M140" s="37"/>
      <c r="N140" s="191"/>
      <c r="O140" s="192"/>
      <c r="P140" s="62"/>
      <c r="Q140" s="62"/>
      <c r="R140" s="62"/>
      <c r="S140" s="62"/>
      <c r="T140" s="62"/>
      <c r="U140" s="62"/>
      <c r="V140" s="62"/>
      <c r="W140" s="62"/>
      <c r="X140" s="63"/>
      <c r="Y140" s="32"/>
      <c r="Z140" s="32"/>
      <c r="AA140" s="32"/>
      <c r="AB140" s="32"/>
      <c r="AC140" s="32"/>
      <c r="AD140" s="32"/>
      <c r="AE140" s="32"/>
      <c r="AT140" s="15" t="s">
        <v>160</v>
      </c>
      <c r="AU140" s="15" t="s">
        <v>158</v>
      </c>
    </row>
    <row r="141" spans="1:65" s="2" customFormat="1" ht="24.1" customHeight="1">
      <c r="A141" s="32"/>
      <c r="B141" s="33"/>
      <c r="C141" s="174" t="s">
        <v>223</v>
      </c>
      <c r="D141" s="174" t="s">
        <v>152</v>
      </c>
      <c r="E141" s="175" t="s">
        <v>224</v>
      </c>
      <c r="F141" s="176" t="s">
        <v>225</v>
      </c>
      <c r="G141" s="177" t="s">
        <v>155</v>
      </c>
      <c r="H141" s="178">
        <v>82</v>
      </c>
      <c r="I141" s="179"/>
      <c r="J141" s="179"/>
      <c r="K141" s="180">
        <f>ROUND(P141*H141,2)</f>
        <v>0</v>
      </c>
      <c r="L141" s="176" t="s">
        <v>156</v>
      </c>
      <c r="M141" s="37"/>
      <c r="N141" s="181" t="s">
        <v>20</v>
      </c>
      <c r="O141" s="182" t="s">
        <v>40</v>
      </c>
      <c r="P141" s="183">
        <f>I141+J141</f>
        <v>0</v>
      </c>
      <c r="Q141" s="183">
        <f>ROUND(I141*H141,2)</f>
        <v>0</v>
      </c>
      <c r="R141" s="183">
        <f>ROUND(J141*H141,2)</f>
        <v>0</v>
      </c>
      <c r="S141" s="62"/>
      <c r="T141" s="184">
        <f>S141*H141</f>
        <v>0</v>
      </c>
      <c r="U141" s="184">
        <v>0</v>
      </c>
      <c r="V141" s="184">
        <f>U141*H141</f>
        <v>0</v>
      </c>
      <c r="W141" s="184">
        <v>0</v>
      </c>
      <c r="X141" s="185">
        <f>W141*H141</f>
        <v>0</v>
      </c>
      <c r="Y141" s="32"/>
      <c r="Z141" s="32"/>
      <c r="AA141" s="32"/>
      <c r="AB141" s="32"/>
      <c r="AC141" s="32"/>
      <c r="AD141" s="32"/>
      <c r="AE141" s="32"/>
      <c r="AR141" s="186" t="s">
        <v>157</v>
      </c>
      <c r="AT141" s="186" t="s">
        <v>152</v>
      </c>
      <c r="AU141" s="186" t="s">
        <v>158</v>
      </c>
      <c r="AY141" s="15" t="s">
        <v>147</v>
      </c>
      <c r="BE141" s="187">
        <f>IF(O141="základní",K141,0)</f>
        <v>0</v>
      </c>
      <c r="BF141" s="187">
        <f>IF(O141="snížená",K141,0)</f>
        <v>0</v>
      </c>
      <c r="BG141" s="187">
        <f>IF(O141="zákl. přenesená",K141,0)</f>
        <v>0</v>
      </c>
      <c r="BH141" s="187">
        <f>IF(O141="sníž. přenesená",K141,0)</f>
        <v>0</v>
      </c>
      <c r="BI141" s="187">
        <f>IF(O141="nulová",K141,0)</f>
        <v>0</v>
      </c>
      <c r="BJ141" s="15" t="s">
        <v>79</v>
      </c>
      <c r="BK141" s="187">
        <f>ROUND(P141*H141,2)</f>
        <v>0</v>
      </c>
      <c r="BL141" s="15" t="s">
        <v>157</v>
      </c>
      <c r="BM141" s="186" t="s">
        <v>226</v>
      </c>
    </row>
    <row r="142" spans="1:65" s="2" customFormat="1" ht="10.65">
      <c r="A142" s="32"/>
      <c r="B142" s="33"/>
      <c r="C142" s="34"/>
      <c r="D142" s="188" t="s">
        <v>160</v>
      </c>
      <c r="E142" s="34"/>
      <c r="F142" s="189" t="s">
        <v>227</v>
      </c>
      <c r="G142" s="34"/>
      <c r="H142" s="34"/>
      <c r="I142" s="190"/>
      <c r="J142" s="190"/>
      <c r="K142" s="34"/>
      <c r="L142" s="34"/>
      <c r="M142" s="37"/>
      <c r="N142" s="191"/>
      <c r="O142" s="192"/>
      <c r="P142" s="62"/>
      <c r="Q142" s="62"/>
      <c r="R142" s="62"/>
      <c r="S142" s="62"/>
      <c r="T142" s="62"/>
      <c r="U142" s="62"/>
      <c r="V142" s="62"/>
      <c r="W142" s="62"/>
      <c r="X142" s="63"/>
      <c r="Y142" s="32"/>
      <c r="Z142" s="32"/>
      <c r="AA142" s="32"/>
      <c r="AB142" s="32"/>
      <c r="AC142" s="32"/>
      <c r="AD142" s="32"/>
      <c r="AE142" s="32"/>
      <c r="AT142" s="15" t="s">
        <v>160</v>
      </c>
      <c r="AU142" s="15" t="s">
        <v>158</v>
      </c>
    </row>
    <row r="143" spans="1:65" s="2" customFormat="1" ht="49" customHeight="1">
      <c r="A143" s="32"/>
      <c r="B143" s="33"/>
      <c r="C143" s="193" t="s">
        <v>9</v>
      </c>
      <c r="D143" s="193" t="s">
        <v>162</v>
      </c>
      <c r="E143" s="194" t="s">
        <v>228</v>
      </c>
      <c r="F143" s="195" t="s">
        <v>229</v>
      </c>
      <c r="G143" s="196" t="s">
        <v>155</v>
      </c>
      <c r="H143" s="197">
        <v>16</v>
      </c>
      <c r="I143" s="198"/>
      <c r="J143" s="199"/>
      <c r="K143" s="200">
        <f>ROUND(P143*H143,2)</f>
        <v>0</v>
      </c>
      <c r="L143" s="195" t="s">
        <v>20</v>
      </c>
      <c r="M143" s="201"/>
      <c r="N143" s="202" t="s">
        <v>20</v>
      </c>
      <c r="O143" s="182" t="s">
        <v>40</v>
      </c>
      <c r="P143" s="183">
        <f>I143+J143</f>
        <v>0</v>
      </c>
      <c r="Q143" s="183">
        <f>ROUND(I143*H143,2)</f>
        <v>0</v>
      </c>
      <c r="R143" s="183">
        <f>ROUND(J143*H143,2)</f>
        <v>0</v>
      </c>
      <c r="S143" s="62"/>
      <c r="T143" s="184">
        <f>S143*H143</f>
        <v>0</v>
      </c>
      <c r="U143" s="184">
        <v>0</v>
      </c>
      <c r="V143" s="184">
        <f>U143*H143</f>
        <v>0</v>
      </c>
      <c r="W143" s="184">
        <v>0</v>
      </c>
      <c r="X143" s="185">
        <f>W143*H143</f>
        <v>0</v>
      </c>
      <c r="Y143" s="32"/>
      <c r="Z143" s="32"/>
      <c r="AA143" s="32"/>
      <c r="AB143" s="32"/>
      <c r="AC143" s="32"/>
      <c r="AD143" s="32"/>
      <c r="AE143" s="32"/>
      <c r="AR143" s="186" t="s">
        <v>165</v>
      </c>
      <c r="AT143" s="186" t="s">
        <v>162</v>
      </c>
      <c r="AU143" s="186" t="s">
        <v>158</v>
      </c>
      <c r="AY143" s="15" t="s">
        <v>147</v>
      </c>
      <c r="BE143" s="187">
        <f>IF(O143="základní",K143,0)</f>
        <v>0</v>
      </c>
      <c r="BF143" s="187">
        <f>IF(O143="snížená",K143,0)</f>
        <v>0</v>
      </c>
      <c r="BG143" s="187">
        <f>IF(O143="zákl. přenesená",K143,0)</f>
        <v>0</v>
      </c>
      <c r="BH143" s="187">
        <f>IF(O143="sníž. přenesená",K143,0)</f>
        <v>0</v>
      </c>
      <c r="BI143" s="187">
        <f>IF(O143="nulová",K143,0)</f>
        <v>0</v>
      </c>
      <c r="BJ143" s="15" t="s">
        <v>79</v>
      </c>
      <c r="BK143" s="187">
        <f>ROUND(P143*H143,2)</f>
        <v>0</v>
      </c>
      <c r="BL143" s="15" t="s">
        <v>157</v>
      </c>
      <c r="BM143" s="186" t="s">
        <v>230</v>
      </c>
    </row>
    <row r="144" spans="1:65" s="13" customFormat="1" ht="10.65">
      <c r="B144" s="203"/>
      <c r="C144" s="204"/>
      <c r="D144" s="205" t="s">
        <v>167</v>
      </c>
      <c r="E144" s="206" t="s">
        <v>20</v>
      </c>
      <c r="F144" s="207" t="s">
        <v>231</v>
      </c>
      <c r="G144" s="204"/>
      <c r="H144" s="208">
        <v>16</v>
      </c>
      <c r="I144" s="209"/>
      <c r="J144" s="209"/>
      <c r="K144" s="204"/>
      <c r="L144" s="204"/>
      <c r="M144" s="210"/>
      <c r="N144" s="211"/>
      <c r="O144" s="212"/>
      <c r="P144" s="212"/>
      <c r="Q144" s="212"/>
      <c r="R144" s="212"/>
      <c r="S144" s="212"/>
      <c r="T144" s="212"/>
      <c r="U144" s="212"/>
      <c r="V144" s="212"/>
      <c r="W144" s="212"/>
      <c r="X144" s="213"/>
      <c r="AT144" s="214" t="s">
        <v>167</v>
      </c>
      <c r="AU144" s="214" t="s">
        <v>158</v>
      </c>
      <c r="AV144" s="13" t="s">
        <v>81</v>
      </c>
      <c r="AW144" s="13" t="s">
        <v>5</v>
      </c>
      <c r="AX144" s="13" t="s">
        <v>79</v>
      </c>
      <c r="AY144" s="214" t="s">
        <v>147</v>
      </c>
    </row>
    <row r="145" spans="1:65" s="2" customFormat="1" ht="16.45" customHeight="1">
      <c r="A145" s="32"/>
      <c r="B145" s="33"/>
      <c r="C145" s="174" t="s">
        <v>157</v>
      </c>
      <c r="D145" s="174" t="s">
        <v>152</v>
      </c>
      <c r="E145" s="175" t="s">
        <v>232</v>
      </c>
      <c r="F145" s="176" t="s">
        <v>233</v>
      </c>
      <c r="G145" s="177" t="s">
        <v>155</v>
      </c>
      <c r="H145" s="178">
        <v>82</v>
      </c>
      <c r="I145" s="179"/>
      <c r="J145" s="179"/>
      <c r="K145" s="180">
        <f>ROUND(P145*H145,2)</f>
        <v>0</v>
      </c>
      <c r="L145" s="176" t="s">
        <v>20</v>
      </c>
      <c r="M145" s="37"/>
      <c r="N145" s="181" t="s">
        <v>20</v>
      </c>
      <c r="O145" s="182" t="s">
        <v>40</v>
      </c>
      <c r="P145" s="183">
        <f>I145+J145</f>
        <v>0</v>
      </c>
      <c r="Q145" s="183">
        <f>ROUND(I145*H145,2)</f>
        <v>0</v>
      </c>
      <c r="R145" s="183">
        <f>ROUND(J145*H145,2)</f>
        <v>0</v>
      </c>
      <c r="S145" s="62"/>
      <c r="T145" s="184">
        <f>S145*H145</f>
        <v>0</v>
      </c>
      <c r="U145" s="184">
        <v>0</v>
      </c>
      <c r="V145" s="184">
        <f>U145*H145</f>
        <v>0</v>
      </c>
      <c r="W145" s="184">
        <v>0</v>
      </c>
      <c r="X145" s="185">
        <f>W145*H145</f>
        <v>0</v>
      </c>
      <c r="Y145" s="32"/>
      <c r="Z145" s="32"/>
      <c r="AA145" s="32"/>
      <c r="AB145" s="32"/>
      <c r="AC145" s="32"/>
      <c r="AD145" s="32"/>
      <c r="AE145" s="32"/>
      <c r="AR145" s="186" t="s">
        <v>157</v>
      </c>
      <c r="AT145" s="186" t="s">
        <v>152</v>
      </c>
      <c r="AU145" s="186" t="s">
        <v>158</v>
      </c>
      <c r="AY145" s="15" t="s">
        <v>147</v>
      </c>
      <c r="BE145" s="187">
        <f>IF(O145="základní",K145,0)</f>
        <v>0</v>
      </c>
      <c r="BF145" s="187">
        <f>IF(O145="snížená",K145,0)</f>
        <v>0</v>
      </c>
      <c r="BG145" s="187">
        <f>IF(O145="zákl. přenesená",K145,0)</f>
        <v>0</v>
      </c>
      <c r="BH145" s="187">
        <f>IF(O145="sníž. přenesená",K145,0)</f>
        <v>0</v>
      </c>
      <c r="BI145" s="187">
        <f>IF(O145="nulová",K145,0)</f>
        <v>0</v>
      </c>
      <c r="BJ145" s="15" t="s">
        <v>79</v>
      </c>
      <c r="BK145" s="187">
        <f>ROUND(P145*H145,2)</f>
        <v>0</v>
      </c>
      <c r="BL145" s="15" t="s">
        <v>157</v>
      </c>
      <c r="BM145" s="186" t="s">
        <v>234</v>
      </c>
    </row>
    <row r="146" spans="1:65" s="2" customFormat="1" ht="16.45" customHeight="1">
      <c r="A146" s="32"/>
      <c r="B146" s="33"/>
      <c r="C146" s="193" t="s">
        <v>235</v>
      </c>
      <c r="D146" s="193" t="s">
        <v>162</v>
      </c>
      <c r="E146" s="194" t="s">
        <v>236</v>
      </c>
      <c r="F146" s="195" t="s">
        <v>237</v>
      </c>
      <c r="G146" s="196" t="s">
        <v>155</v>
      </c>
      <c r="H146" s="197">
        <v>42</v>
      </c>
      <c r="I146" s="198"/>
      <c r="J146" s="199"/>
      <c r="K146" s="200">
        <f>ROUND(P146*H146,2)</f>
        <v>0</v>
      </c>
      <c r="L146" s="195" t="s">
        <v>20</v>
      </c>
      <c r="M146" s="201"/>
      <c r="N146" s="202" t="s">
        <v>20</v>
      </c>
      <c r="O146" s="182" t="s">
        <v>40</v>
      </c>
      <c r="P146" s="183">
        <f>I146+J146</f>
        <v>0</v>
      </c>
      <c r="Q146" s="183">
        <f>ROUND(I146*H146,2)</f>
        <v>0</v>
      </c>
      <c r="R146" s="183">
        <f>ROUND(J146*H146,2)</f>
        <v>0</v>
      </c>
      <c r="S146" s="62"/>
      <c r="T146" s="184">
        <f>S146*H146</f>
        <v>0</v>
      </c>
      <c r="U146" s="184">
        <v>0</v>
      </c>
      <c r="V146" s="184">
        <f>U146*H146</f>
        <v>0</v>
      </c>
      <c r="W146" s="184">
        <v>0</v>
      </c>
      <c r="X146" s="185">
        <f>W146*H146</f>
        <v>0</v>
      </c>
      <c r="Y146" s="32"/>
      <c r="Z146" s="32"/>
      <c r="AA146" s="32"/>
      <c r="AB146" s="32"/>
      <c r="AC146" s="32"/>
      <c r="AD146" s="32"/>
      <c r="AE146" s="32"/>
      <c r="AR146" s="186" t="s">
        <v>165</v>
      </c>
      <c r="AT146" s="186" t="s">
        <v>162</v>
      </c>
      <c r="AU146" s="186" t="s">
        <v>158</v>
      </c>
      <c r="AY146" s="15" t="s">
        <v>147</v>
      </c>
      <c r="BE146" s="187">
        <f>IF(O146="základní",K146,0)</f>
        <v>0</v>
      </c>
      <c r="BF146" s="187">
        <f>IF(O146="snížená",K146,0)</f>
        <v>0</v>
      </c>
      <c r="BG146" s="187">
        <f>IF(O146="zákl. přenesená",K146,0)</f>
        <v>0</v>
      </c>
      <c r="BH146" s="187">
        <f>IF(O146="sníž. přenesená",K146,0)</f>
        <v>0</v>
      </c>
      <c r="BI146" s="187">
        <f>IF(O146="nulová",K146,0)</f>
        <v>0</v>
      </c>
      <c r="BJ146" s="15" t="s">
        <v>79</v>
      </c>
      <c r="BK146" s="187">
        <f>ROUND(P146*H146,2)</f>
        <v>0</v>
      </c>
      <c r="BL146" s="15" t="s">
        <v>157</v>
      </c>
      <c r="BM146" s="186" t="s">
        <v>238</v>
      </c>
    </row>
    <row r="147" spans="1:65" s="13" customFormat="1" ht="10.65">
      <c r="B147" s="203"/>
      <c r="C147" s="204"/>
      <c r="D147" s="205" t="s">
        <v>167</v>
      </c>
      <c r="E147" s="206" t="s">
        <v>20</v>
      </c>
      <c r="F147" s="207" t="s">
        <v>239</v>
      </c>
      <c r="G147" s="204"/>
      <c r="H147" s="208">
        <v>42</v>
      </c>
      <c r="I147" s="209"/>
      <c r="J147" s="209"/>
      <c r="K147" s="204"/>
      <c r="L147" s="204"/>
      <c r="M147" s="210"/>
      <c r="N147" s="211"/>
      <c r="O147" s="212"/>
      <c r="P147" s="212"/>
      <c r="Q147" s="212"/>
      <c r="R147" s="212"/>
      <c r="S147" s="212"/>
      <c r="T147" s="212"/>
      <c r="U147" s="212"/>
      <c r="V147" s="212"/>
      <c r="W147" s="212"/>
      <c r="X147" s="213"/>
      <c r="AT147" s="214" t="s">
        <v>167</v>
      </c>
      <c r="AU147" s="214" t="s">
        <v>158</v>
      </c>
      <c r="AV147" s="13" t="s">
        <v>81</v>
      </c>
      <c r="AW147" s="13" t="s">
        <v>5</v>
      </c>
      <c r="AX147" s="13" t="s">
        <v>79</v>
      </c>
      <c r="AY147" s="214" t="s">
        <v>147</v>
      </c>
    </row>
    <row r="148" spans="1:65" s="2" customFormat="1" ht="16.45" customHeight="1">
      <c r="A148" s="32"/>
      <c r="B148" s="33"/>
      <c r="C148" s="193" t="s">
        <v>240</v>
      </c>
      <c r="D148" s="193" t="s">
        <v>162</v>
      </c>
      <c r="E148" s="194" t="s">
        <v>241</v>
      </c>
      <c r="F148" s="195" t="s">
        <v>242</v>
      </c>
      <c r="G148" s="196" t="s">
        <v>155</v>
      </c>
      <c r="H148" s="197">
        <v>40</v>
      </c>
      <c r="I148" s="198"/>
      <c r="J148" s="199"/>
      <c r="K148" s="200">
        <f>ROUND(P148*H148,2)</f>
        <v>0</v>
      </c>
      <c r="L148" s="195" t="s">
        <v>20</v>
      </c>
      <c r="M148" s="201"/>
      <c r="N148" s="202" t="s">
        <v>20</v>
      </c>
      <c r="O148" s="182" t="s">
        <v>40</v>
      </c>
      <c r="P148" s="183">
        <f>I148+J148</f>
        <v>0</v>
      </c>
      <c r="Q148" s="183">
        <f>ROUND(I148*H148,2)</f>
        <v>0</v>
      </c>
      <c r="R148" s="183">
        <f>ROUND(J148*H148,2)</f>
        <v>0</v>
      </c>
      <c r="S148" s="62"/>
      <c r="T148" s="184">
        <f>S148*H148</f>
        <v>0</v>
      </c>
      <c r="U148" s="184">
        <v>0</v>
      </c>
      <c r="V148" s="184">
        <f>U148*H148</f>
        <v>0</v>
      </c>
      <c r="W148" s="184">
        <v>0</v>
      </c>
      <c r="X148" s="185">
        <f>W148*H148</f>
        <v>0</v>
      </c>
      <c r="Y148" s="32"/>
      <c r="Z148" s="32"/>
      <c r="AA148" s="32"/>
      <c r="AB148" s="32"/>
      <c r="AC148" s="32"/>
      <c r="AD148" s="32"/>
      <c r="AE148" s="32"/>
      <c r="AR148" s="186" t="s">
        <v>165</v>
      </c>
      <c r="AT148" s="186" t="s">
        <v>162</v>
      </c>
      <c r="AU148" s="186" t="s">
        <v>158</v>
      </c>
      <c r="AY148" s="15" t="s">
        <v>147</v>
      </c>
      <c r="BE148" s="187">
        <f>IF(O148="základní",K148,0)</f>
        <v>0</v>
      </c>
      <c r="BF148" s="187">
        <f>IF(O148="snížená",K148,0)</f>
        <v>0</v>
      </c>
      <c r="BG148" s="187">
        <f>IF(O148="zákl. přenesená",K148,0)</f>
        <v>0</v>
      </c>
      <c r="BH148" s="187">
        <f>IF(O148="sníž. přenesená",K148,0)</f>
        <v>0</v>
      </c>
      <c r="BI148" s="187">
        <f>IF(O148="nulová",K148,0)</f>
        <v>0</v>
      </c>
      <c r="BJ148" s="15" t="s">
        <v>79</v>
      </c>
      <c r="BK148" s="187">
        <f>ROUND(P148*H148,2)</f>
        <v>0</v>
      </c>
      <c r="BL148" s="15" t="s">
        <v>157</v>
      </c>
      <c r="BM148" s="186" t="s">
        <v>243</v>
      </c>
    </row>
    <row r="149" spans="1:65" s="13" customFormat="1" ht="10.65">
      <c r="B149" s="203"/>
      <c r="C149" s="204"/>
      <c r="D149" s="205" t="s">
        <v>167</v>
      </c>
      <c r="E149" s="206" t="s">
        <v>20</v>
      </c>
      <c r="F149" s="207" t="s">
        <v>244</v>
      </c>
      <c r="G149" s="204"/>
      <c r="H149" s="208">
        <v>40</v>
      </c>
      <c r="I149" s="209"/>
      <c r="J149" s="209"/>
      <c r="K149" s="204"/>
      <c r="L149" s="204"/>
      <c r="M149" s="210"/>
      <c r="N149" s="211"/>
      <c r="O149" s="212"/>
      <c r="P149" s="212"/>
      <c r="Q149" s="212"/>
      <c r="R149" s="212"/>
      <c r="S149" s="212"/>
      <c r="T149" s="212"/>
      <c r="U149" s="212"/>
      <c r="V149" s="212"/>
      <c r="W149" s="212"/>
      <c r="X149" s="213"/>
      <c r="AT149" s="214" t="s">
        <v>167</v>
      </c>
      <c r="AU149" s="214" t="s">
        <v>158</v>
      </c>
      <c r="AV149" s="13" t="s">
        <v>81</v>
      </c>
      <c r="AW149" s="13" t="s">
        <v>5</v>
      </c>
      <c r="AX149" s="13" t="s">
        <v>79</v>
      </c>
      <c r="AY149" s="214" t="s">
        <v>147</v>
      </c>
    </row>
    <row r="150" spans="1:65" s="12" customFormat="1" ht="20.85" customHeight="1">
      <c r="B150" s="157"/>
      <c r="C150" s="158"/>
      <c r="D150" s="159" t="s">
        <v>70</v>
      </c>
      <c r="E150" s="172" t="s">
        <v>245</v>
      </c>
      <c r="F150" s="172" t="s">
        <v>246</v>
      </c>
      <c r="G150" s="158"/>
      <c r="H150" s="158"/>
      <c r="I150" s="161"/>
      <c r="J150" s="161"/>
      <c r="K150" s="173">
        <f>BK150</f>
        <v>0</v>
      </c>
      <c r="L150" s="158"/>
      <c r="M150" s="163"/>
      <c r="N150" s="164"/>
      <c r="O150" s="165"/>
      <c r="P150" s="165"/>
      <c r="Q150" s="166">
        <f>SUM(Q151:Q168)</f>
        <v>0</v>
      </c>
      <c r="R150" s="166">
        <f>SUM(R151:R168)</f>
        <v>0</v>
      </c>
      <c r="S150" s="165"/>
      <c r="T150" s="167">
        <f>SUM(T151:T168)</f>
        <v>0</v>
      </c>
      <c r="U150" s="165"/>
      <c r="V150" s="167">
        <f>SUM(V151:V168)</f>
        <v>0</v>
      </c>
      <c r="W150" s="165"/>
      <c r="X150" s="168">
        <f>SUM(X151:X168)</f>
        <v>0</v>
      </c>
      <c r="AR150" s="169" t="s">
        <v>81</v>
      </c>
      <c r="AT150" s="170" t="s">
        <v>70</v>
      </c>
      <c r="AU150" s="170" t="s">
        <v>81</v>
      </c>
      <c r="AY150" s="169" t="s">
        <v>147</v>
      </c>
      <c r="BK150" s="171">
        <f>SUM(BK151:BK168)</f>
        <v>0</v>
      </c>
    </row>
    <row r="151" spans="1:65" s="2" customFormat="1" ht="33.049999999999997" customHeight="1">
      <c r="A151" s="32"/>
      <c r="B151" s="33"/>
      <c r="C151" s="174" t="s">
        <v>247</v>
      </c>
      <c r="D151" s="174" t="s">
        <v>152</v>
      </c>
      <c r="E151" s="175" t="s">
        <v>248</v>
      </c>
      <c r="F151" s="176" t="s">
        <v>249</v>
      </c>
      <c r="G151" s="177" t="s">
        <v>155</v>
      </c>
      <c r="H151" s="178">
        <v>1</v>
      </c>
      <c r="I151" s="179"/>
      <c r="J151" s="179"/>
      <c r="K151" s="180">
        <f>ROUND(P151*H151,2)</f>
        <v>0</v>
      </c>
      <c r="L151" s="176" t="s">
        <v>156</v>
      </c>
      <c r="M151" s="37"/>
      <c r="N151" s="181" t="s">
        <v>20</v>
      </c>
      <c r="O151" s="182" t="s">
        <v>40</v>
      </c>
      <c r="P151" s="183">
        <f>I151+J151</f>
        <v>0</v>
      </c>
      <c r="Q151" s="183">
        <f>ROUND(I151*H151,2)</f>
        <v>0</v>
      </c>
      <c r="R151" s="183">
        <f>ROUND(J151*H151,2)</f>
        <v>0</v>
      </c>
      <c r="S151" s="62"/>
      <c r="T151" s="184">
        <f>S151*H151</f>
        <v>0</v>
      </c>
      <c r="U151" s="184">
        <v>0</v>
      </c>
      <c r="V151" s="184">
        <f>U151*H151</f>
        <v>0</v>
      </c>
      <c r="W151" s="184">
        <v>0</v>
      </c>
      <c r="X151" s="185">
        <f>W151*H151</f>
        <v>0</v>
      </c>
      <c r="Y151" s="32"/>
      <c r="Z151" s="32"/>
      <c r="AA151" s="32"/>
      <c r="AB151" s="32"/>
      <c r="AC151" s="32"/>
      <c r="AD151" s="32"/>
      <c r="AE151" s="32"/>
      <c r="AR151" s="186" t="s">
        <v>157</v>
      </c>
      <c r="AT151" s="186" t="s">
        <v>152</v>
      </c>
      <c r="AU151" s="186" t="s">
        <v>158</v>
      </c>
      <c r="AY151" s="15" t="s">
        <v>147</v>
      </c>
      <c r="BE151" s="187">
        <f>IF(O151="základní",K151,0)</f>
        <v>0</v>
      </c>
      <c r="BF151" s="187">
        <f>IF(O151="snížená",K151,0)</f>
        <v>0</v>
      </c>
      <c r="BG151" s="187">
        <f>IF(O151="zákl. přenesená",K151,0)</f>
        <v>0</v>
      </c>
      <c r="BH151" s="187">
        <f>IF(O151="sníž. přenesená",K151,0)</f>
        <v>0</v>
      </c>
      <c r="BI151" s="187">
        <f>IF(O151="nulová",K151,0)</f>
        <v>0</v>
      </c>
      <c r="BJ151" s="15" t="s">
        <v>79</v>
      </c>
      <c r="BK151" s="187">
        <f>ROUND(P151*H151,2)</f>
        <v>0</v>
      </c>
      <c r="BL151" s="15" t="s">
        <v>157</v>
      </c>
      <c r="BM151" s="186" t="s">
        <v>250</v>
      </c>
    </row>
    <row r="152" spans="1:65" s="2" customFormat="1" ht="10.65">
      <c r="A152" s="32"/>
      <c r="B152" s="33"/>
      <c r="C152" s="34"/>
      <c r="D152" s="188" t="s">
        <v>160</v>
      </c>
      <c r="E152" s="34"/>
      <c r="F152" s="189" t="s">
        <v>251</v>
      </c>
      <c r="G152" s="34"/>
      <c r="H152" s="34"/>
      <c r="I152" s="190"/>
      <c r="J152" s="190"/>
      <c r="K152" s="34"/>
      <c r="L152" s="34"/>
      <c r="M152" s="37"/>
      <c r="N152" s="191"/>
      <c r="O152" s="192"/>
      <c r="P152" s="62"/>
      <c r="Q152" s="62"/>
      <c r="R152" s="62"/>
      <c r="S152" s="62"/>
      <c r="T152" s="62"/>
      <c r="U152" s="62"/>
      <c r="V152" s="62"/>
      <c r="W152" s="62"/>
      <c r="X152" s="63"/>
      <c r="Y152" s="32"/>
      <c r="Z152" s="32"/>
      <c r="AA152" s="32"/>
      <c r="AB152" s="32"/>
      <c r="AC152" s="32"/>
      <c r="AD152" s="32"/>
      <c r="AE152" s="32"/>
      <c r="AT152" s="15" t="s">
        <v>160</v>
      </c>
      <c r="AU152" s="15" t="s">
        <v>158</v>
      </c>
    </row>
    <row r="153" spans="1:65" s="2" customFormat="1" ht="55.6" customHeight="1">
      <c r="A153" s="32"/>
      <c r="B153" s="33"/>
      <c r="C153" s="193" t="s">
        <v>252</v>
      </c>
      <c r="D153" s="193" t="s">
        <v>162</v>
      </c>
      <c r="E153" s="194" t="s">
        <v>253</v>
      </c>
      <c r="F153" s="195" t="s">
        <v>254</v>
      </c>
      <c r="G153" s="196" t="s">
        <v>155</v>
      </c>
      <c r="H153" s="197">
        <v>1</v>
      </c>
      <c r="I153" s="198"/>
      <c r="J153" s="199"/>
      <c r="K153" s="200">
        <f>ROUND(P153*H153,2)</f>
        <v>0</v>
      </c>
      <c r="L153" s="195" t="s">
        <v>20</v>
      </c>
      <c r="M153" s="201"/>
      <c r="N153" s="202" t="s">
        <v>20</v>
      </c>
      <c r="O153" s="182" t="s">
        <v>40</v>
      </c>
      <c r="P153" s="183">
        <f>I153+J153</f>
        <v>0</v>
      </c>
      <c r="Q153" s="183">
        <f>ROUND(I153*H153,2)</f>
        <v>0</v>
      </c>
      <c r="R153" s="183">
        <f>ROUND(J153*H153,2)</f>
        <v>0</v>
      </c>
      <c r="S153" s="62"/>
      <c r="T153" s="184">
        <f>S153*H153</f>
        <v>0</v>
      </c>
      <c r="U153" s="184">
        <v>0</v>
      </c>
      <c r="V153" s="184">
        <f>U153*H153</f>
        <v>0</v>
      </c>
      <c r="W153" s="184">
        <v>0</v>
      </c>
      <c r="X153" s="185">
        <f>W153*H153</f>
        <v>0</v>
      </c>
      <c r="Y153" s="32"/>
      <c r="Z153" s="32"/>
      <c r="AA153" s="32"/>
      <c r="AB153" s="32"/>
      <c r="AC153" s="32"/>
      <c r="AD153" s="32"/>
      <c r="AE153" s="32"/>
      <c r="AR153" s="186" t="s">
        <v>165</v>
      </c>
      <c r="AT153" s="186" t="s">
        <v>162</v>
      </c>
      <c r="AU153" s="186" t="s">
        <v>158</v>
      </c>
      <c r="AY153" s="15" t="s">
        <v>147</v>
      </c>
      <c r="BE153" s="187">
        <f>IF(O153="základní",K153,0)</f>
        <v>0</v>
      </c>
      <c r="BF153" s="187">
        <f>IF(O153="snížená",K153,0)</f>
        <v>0</v>
      </c>
      <c r="BG153" s="187">
        <f>IF(O153="zákl. přenesená",K153,0)</f>
        <v>0</v>
      </c>
      <c r="BH153" s="187">
        <f>IF(O153="sníž. přenesená",K153,0)</f>
        <v>0</v>
      </c>
      <c r="BI153" s="187">
        <f>IF(O153="nulová",K153,0)</f>
        <v>0</v>
      </c>
      <c r="BJ153" s="15" t="s">
        <v>79</v>
      </c>
      <c r="BK153" s="187">
        <f>ROUND(P153*H153,2)</f>
        <v>0</v>
      </c>
      <c r="BL153" s="15" t="s">
        <v>157</v>
      </c>
      <c r="BM153" s="186" t="s">
        <v>255</v>
      </c>
    </row>
    <row r="154" spans="1:65" s="13" customFormat="1" ht="10.65">
      <c r="B154" s="203"/>
      <c r="C154" s="204"/>
      <c r="D154" s="205" t="s">
        <v>167</v>
      </c>
      <c r="E154" s="206" t="s">
        <v>20</v>
      </c>
      <c r="F154" s="207" t="s">
        <v>256</v>
      </c>
      <c r="G154" s="204"/>
      <c r="H154" s="208">
        <v>1</v>
      </c>
      <c r="I154" s="209"/>
      <c r="J154" s="209"/>
      <c r="K154" s="204"/>
      <c r="L154" s="204"/>
      <c r="M154" s="210"/>
      <c r="N154" s="211"/>
      <c r="O154" s="212"/>
      <c r="P154" s="212"/>
      <c r="Q154" s="212"/>
      <c r="R154" s="212"/>
      <c r="S154" s="212"/>
      <c r="T154" s="212"/>
      <c r="U154" s="212"/>
      <c r="V154" s="212"/>
      <c r="W154" s="212"/>
      <c r="X154" s="213"/>
      <c r="AT154" s="214" t="s">
        <v>167</v>
      </c>
      <c r="AU154" s="214" t="s">
        <v>158</v>
      </c>
      <c r="AV154" s="13" t="s">
        <v>81</v>
      </c>
      <c r="AW154" s="13" t="s">
        <v>5</v>
      </c>
      <c r="AX154" s="13" t="s">
        <v>79</v>
      </c>
      <c r="AY154" s="214" t="s">
        <v>147</v>
      </c>
    </row>
    <row r="155" spans="1:65" s="2" customFormat="1" ht="37.9" customHeight="1">
      <c r="A155" s="32"/>
      <c r="B155" s="33"/>
      <c r="C155" s="174" t="s">
        <v>8</v>
      </c>
      <c r="D155" s="174" t="s">
        <v>152</v>
      </c>
      <c r="E155" s="175" t="s">
        <v>257</v>
      </c>
      <c r="F155" s="176" t="s">
        <v>258</v>
      </c>
      <c r="G155" s="177" t="s">
        <v>155</v>
      </c>
      <c r="H155" s="178">
        <v>12</v>
      </c>
      <c r="I155" s="179"/>
      <c r="J155" s="179"/>
      <c r="K155" s="180">
        <f>ROUND(P155*H155,2)</f>
        <v>0</v>
      </c>
      <c r="L155" s="176" t="s">
        <v>156</v>
      </c>
      <c r="M155" s="37"/>
      <c r="N155" s="181" t="s">
        <v>20</v>
      </c>
      <c r="O155" s="182" t="s">
        <v>40</v>
      </c>
      <c r="P155" s="183">
        <f>I155+J155</f>
        <v>0</v>
      </c>
      <c r="Q155" s="183">
        <f>ROUND(I155*H155,2)</f>
        <v>0</v>
      </c>
      <c r="R155" s="183">
        <f>ROUND(J155*H155,2)</f>
        <v>0</v>
      </c>
      <c r="S155" s="62"/>
      <c r="T155" s="184">
        <f>S155*H155</f>
        <v>0</v>
      </c>
      <c r="U155" s="184">
        <v>0</v>
      </c>
      <c r="V155" s="184">
        <f>U155*H155</f>
        <v>0</v>
      </c>
      <c r="W155" s="184">
        <v>0</v>
      </c>
      <c r="X155" s="185">
        <f>W155*H155</f>
        <v>0</v>
      </c>
      <c r="Y155" s="32"/>
      <c r="Z155" s="32"/>
      <c r="AA155" s="32"/>
      <c r="AB155" s="32"/>
      <c r="AC155" s="32"/>
      <c r="AD155" s="32"/>
      <c r="AE155" s="32"/>
      <c r="AR155" s="186" t="s">
        <v>157</v>
      </c>
      <c r="AT155" s="186" t="s">
        <v>152</v>
      </c>
      <c r="AU155" s="186" t="s">
        <v>158</v>
      </c>
      <c r="AY155" s="15" t="s">
        <v>147</v>
      </c>
      <c r="BE155" s="187">
        <f>IF(O155="základní",K155,0)</f>
        <v>0</v>
      </c>
      <c r="BF155" s="187">
        <f>IF(O155="snížená",K155,0)</f>
        <v>0</v>
      </c>
      <c r="BG155" s="187">
        <f>IF(O155="zákl. přenesená",K155,0)</f>
        <v>0</v>
      </c>
      <c r="BH155" s="187">
        <f>IF(O155="sníž. přenesená",K155,0)</f>
        <v>0</v>
      </c>
      <c r="BI155" s="187">
        <f>IF(O155="nulová",K155,0)</f>
        <v>0</v>
      </c>
      <c r="BJ155" s="15" t="s">
        <v>79</v>
      </c>
      <c r="BK155" s="187">
        <f>ROUND(P155*H155,2)</f>
        <v>0</v>
      </c>
      <c r="BL155" s="15" t="s">
        <v>157</v>
      </c>
      <c r="BM155" s="186" t="s">
        <v>259</v>
      </c>
    </row>
    <row r="156" spans="1:65" s="2" customFormat="1" ht="10.65">
      <c r="A156" s="32"/>
      <c r="B156" s="33"/>
      <c r="C156" s="34"/>
      <c r="D156" s="188" t="s">
        <v>160</v>
      </c>
      <c r="E156" s="34"/>
      <c r="F156" s="189" t="s">
        <v>260</v>
      </c>
      <c r="G156" s="34"/>
      <c r="H156" s="34"/>
      <c r="I156" s="190"/>
      <c r="J156" s="190"/>
      <c r="K156" s="34"/>
      <c r="L156" s="34"/>
      <c r="M156" s="37"/>
      <c r="N156" s="191"/>
      <c r="O156" s="192"/>
      <c r="P156" s="62"/>
      <c r="Q156" s="62"/>
      <c r="R156" s="62"/>
      <c r="S156" s="62"/>
      <c r="T156" s="62"/>
      <c r="U156" s="62"/>
      <c r="V156" s="62"/>
      <c r="W156" s="62"/>
      <c r="X156" s="63"/>
      <c r="Y156" s="32"/>
      <c r="Z156" s="32"/>
      <c r="AA156" s="32"/>
      <c r="AB156" s="32"/>
      <c r="AC156" s="32"/>
      <c r="AD156" s="32"/>
      <c r="AE156" s="32"/>
      <c r="AT156" s="15" t="s">
        <v>160</v>
      </c>
      <c r="AU156" s="15" t="s">
        <v>158</v>
      </c>
    </row>
    <row r="157" spans="1:65" s="2" customFormat="1" ht="24.1" customHeight="1">
      <c r="A157" s="32"/>
      <c r="B157" s="33"/>
      <c r="C157" s="174" t="s">
        <v>261</v>
      </c>
      <c r="D157" s="174" t="s">
        <v>152</v>
      </c>
      <c r="E157" s="175" t="s">
        <v>262</v>
      </c>
      <c r="F157" s="176" t="s">
        <v>263</v>
      </c>
      <c r="G157" s="177" t="s">
        <v>155</v>
      </c>
      <c r="H157" s="178">
        <v>12</v>
      </c>
      <c r="I157" s="179"/>
      <c r="J157" s="179"/>
      <c r="K157" s="180">
        <f>ROUND(P157*H157,2)</f>
        <v>0</v>
      </c>
      <c r="L157" s="176" t="s">
        <v>156</v>
      </c>
      <c r="M157" s="37"/>
      <c r="N157" s="181" t="s">
        <v>20</v>
      </c>
      <c r="O157" s="182" t="s">
        <v>40</v>
      </c>
      <c r="P157" s="183">
        <f>I157+J157</f>
        <v>0</v>
      </c>
      <c r="Q157" s="183">
        <f>ROUND(I157*H157,2)</f>
        <v>0</v>
      </c>
      <c r="R157" s="183">
        <f>ROUND(J157*H157,2)</f>
        <v>0</v>
      </c>
      <c r="S157" s="62"/>
      <c r="T157" s="184">
        <f>S157*H157</f>
        <v>0</v>
      </c>
      <c r="U157" s="184">
        <v>0</v>
      </c>
      <c r="V157" s="184">
        <f>U157*H157</f>
        <v>0</v>
      </c>
      <c r="W157" s="184">
        <v>0</v>
      </c>
      <c r="X157" s="185">
        <f>W157*H157</f>
        <v>0</v>
      </c>
      <c r="Y157" s="32"/>
      <c r="Z157" s="32"/>
      <c r="AA157" s="32"/>
      <c r="AB157" s="32"/>
      <c r="AC157" s="32"/>
      <c r="AD157" s="32"/>
      <c r="AE157" s="32"/>
      <c r="AR157" s="186" t="s">
        <v>157</v>
      </c>
      <c r="AT157" s="186" t="s">
        <v>152</v>
      </c>
      <c r="AU157" s="186" t="s">
        <v>158</v>
      </c>
      <c r="AY157" s="15" t="s">
        <v>147</v>
      </c>
      <c r="BE157" s="187">
        <f>IF(O157="základní",K157,0)</f>
        <v>0</v>
      </c>
      <c r="BF157" s="187">
        <f>IF(O157="snížená",K157,0)</f>
        <v>0</v>
      </c>
      <c r="BG157" s="187">
        <f>IF(O157="zákl. přenesená",K157,0)</f>
        <v>0</v>
      </c>
      <c r="BH157" s="187">
        <f>IF(O157="sníž. přenesená",K157,0)</f>
        <v>0</v>
      </c>
      <c r="BI157" s="187">
        <f>IF(O157="nulová",K157,0)</f>
        <v>0</v>
      </c>
      <c r="BJ157" s="15" t="s">
        <v>79</v>
      </c>
      <c r="BK157" s="187">
        <f>ROUND(P157*H157,2)</f>
        <v>0</v>
      </c>
      <c r="BL157" s="15" t="s">
        <v>157</v>
      </c>
      <c r="BM157" s="186" t="s">
        <v>264</v>
      </c>
    </row>
    <row r="158" spans="1:65" s="2" customFormat="1" ht="10.65">
      <c r="A158" s="32"/>
      <c r="B158" s="33"/>
      <c r="C158" s="34"/>
      <c r="D158" s="188" t="s">
        <v>160</v>
      </c>
      <c r="E158" s="34"/>
      <c r="F158" s="189" t="s">
        <v>265</v>
      </c>
      <c r="G158" s="34"/>
      <c r="H158" s="34"/>
      <c r="I158" s="190"/>
      <c r="J158" s="190"/>
      <c r="K158" s="34"/>
      <c r="L158" s="34"/>
      <c r="M158" s="37"/>
      <c r="N158" s="191"/>
      <c r="O158" s="192"/>
      <c r="P158" s="62"/>
      <c r="Q158" s="62"/>
      <c r="R158" s="62"/>
      <c r="S158" s="62"/>
      <c r="T158" s="62"/>
      <c r="U158" s="62"/>
      <c r="V158" s="62"/>
      <c r="W158" s="62"/>
      <c r="X158" s="63"/>
      <c r="Y158" s="32"/>
      <c r="Z158" s="32"/>
      <c r="AA158" s="32"/>
      <c r="AB158" s="32"/>
      <c r="AC158" s="32"/>
      <c r="AD158" s="32"/>
      <c r="AE158" s="32"/>
      <c r="AT158" s="15" t="s">
        <v>160</v>
      </c>
      <c r="AU158" s="15" t="s">
        <v>158</v>
      </c>
    </row>
    <row r="159" spans="1:65" s="2" customFormat="1" ht="24.1" customHeight="1">
      <c r="A159" s="32"/>
      <c r="B159" s="33"/>
      <c r="C159" s="174" t="s">
        <v>266</v>
      </c>
      <c r="D159" s="174" t="s">
        <v>152</v>
      </c>
      <c r="E159" s="175" t="s">
        <v>267</v>
      </c>
      <c r="F159" s="176" t="s">
        <v>268</v>
      </c>
      <c r="G159" s="177" t="s">
        <v>155</v>
      </c>
      <c r="H159" s="178">
        <v>12</v>
      </c>
      <c r="I159" s="179"/>
      <c r="J159" s="179"/>
      <c r="K159" s="180">
        <f>ROUND(P159*H159,2)</f>
        <v>0</v>
      </c>
      <c r="L159" s="176" t="s">
        <v>156</v>
      </c>
      <c r="M159" s="37"/>
      <c r="N159" s="181" t="s">
        <v>20</v>
      </c>
      <c r="O159" s="182" t="s">
        <v>40</v>
      </c>
      <c r="P159" s="183">
        <f>I159+J159</f>
        <v>0</v>
      </c>
      <c r="Q159" s="183">
        <f>ROUND(I159*H159,2)</f>
        <v>0</v>
      </c>
      <c r="R159" s="183">
        <f>ROUND(J159*H159,2)</f>
        <v>0</v>
      </c>
      <c r="S159" s="62"/>
      <c r="T159" s="184">
        <f>S159*H159</f>
        <v>0</v>
      </c>
      <c r="U159" s="184">
        <v>0</v>
      </c>
      <c r="V159" s="184">
        <f>U159*H159</f>
        <v>0</v>
      </c>
      <c r="W159" s="184">
        <v>0</v>
      </c>
      <c r="X159" s="185">
        <f>W159*H159</f>
        <v>0</v>
      </c>
      <c r="Y159" s="32"/>
      <c r="Z159" s="32"/>
      <c r="AA159" s="32"/>
      <c r="AB159" s="32"/>
      <c r="AC159" s="32"/>
      <c r="AD159" s="32"/>
      <c r="AE159" s="32"/>
      <c r="AR159" s="186" t="s">
        <v>157</v>
      </c>
      <c r="AT159" s="186" t="s">
        <v>152</v>
      </c>
      <c r="AU159" s="186" t="s">
        <v>158</v>
      </c>
      <c r="AY159" s="15" t="s">
        <v>147</v>
      </c>
      <c r="BE159" s="187">
        <f>IF(O159="základní",K159,0)</f>
        <v>0</v>
      </c>
      <c r="BF159" s="187">
        <f>IF(O159="snížená",K159,0)</f>
        <v>0</v>
      </c>
      <c r="BG159" s="187">
        <f>IF(O159="zákl. přenesená",K159,0)</f>
        <v>0</v>
      </c>
      <c r="BH159" s="187">
        <f>IF(O159="sníž. přenesená",K159,0)</f>
        <v>0</v>
      </c>
      <c r="BI159" s="187">
        <f>IF(O159="nulová",K159,0)</f>
        <v>0</v>
      </c>
      <c r="BJ159" s="15" t="s">
        <v>79</v>
      </c>
      <c r="BK159" s="187">
        <f>ROUND(P159*H159,2)</f>
        <v>0</v>
      </c>
      <c r="BL159" s="15" t="s">
        <v>157</v>
      </c>
      <c r="BM159" s="186" t="s">
        <v>269</v>
      </c>
    </row>
    <row r="160" spans="1:65" s="2" customFormat="1" ht="10.65">
      <c r="A160" s="32"/>
      <c r="B160" s="33"/>
      <c r="C160" s="34"/>
      <c r="D160" s="188" t="s">
        <v>160</v>
      </c>
      <c r="E160" s="34"/>
      <c r="F160" s="189" t="s">
        <v>270</v>
      </c>
      <c r="G160" s="34"/>
      <c r="H160" s="34"/>
      <c r="I160" s="190"/>
      <c r="J160" s="190"/>
      <c r="K160" s="34"/>
      <c r="L160" s="34"/>
      <c r="M160" s="37"/>
      <c r="N160" s="191"/>
      <c r="O160" s="192"/>
      <c r="P160" s="62"/>
      <c r="Q160" s="62"/>
      <c r="R160" s="62"/>
      <c r="S160" s="62"/>
      <c r="T160" s="62"/>
      <c r="U160" s="62"/>
      <c r="V160" s="62"/>
      <c r="W160" s="62"/>
      <c r="X160" s="63"/>
      <c r="Y160" s="32"/>
      <c r="Z160" s="32"/>
      <c r="AA160" s="32"/>
      <c r="AB160" s="32"/>
      <c r="AC160" s="32"/>
      <c r="AD160" s="32"/>
      <c r="AE160" s="32"/>
      <c r="AT160" s="15" t="s">
        <v>160</v>
      </c>
      <c r="AU160" s="15" t="s">
        <v>158</v>
      </c>
    </row>
    <row r="161" spans="1:65" s="2" customFormat="1" ht="16.45" customHeight="1">
      <c r="A161" s="32"/>
      <c r="B161" s="33"/>
      <c r="C161" s="193" t="s">
        <v>271</v>
      </c>
      <c r="D161" s="193" t="s">
        <v>162</v>
      </c>
      <c r="E161" s="194" t="s">
        <v>272</v>
      </c>
      <c r="F161" s="195" t="s">
        <v>273</v>
      </c>
      <c r="G161" s="196" t="s">
        <v>155</v>
      </c>
      <c r="H161" s="197">
        <v>12</v>
      </c>
      <c r="I161" s="198"/>
      <c r="J161" s="199"/>
      <c r="K161" s="200">
        <f>ROUND(P161*H161,2)</f>
        <v>0</v>
      </c>
      <c r="L161" s="195" t="s">
        <v>20</v>
      </c>
      <c r="M161" s="201"/>
      <c r="N161" s="202" t="s">
        <v>20</v>
      </c>
      <c r="O161" s="182" t="s">
        <v>40</v>
      </c>
      <c r="P161" s="183">
        <f>I161+J161</f>
        <v>0</v>
      </c>
      <c r="Q161" s="183">
        <f>ROUND(I161*H161,2)</f>
        <v>0</v>
      </c>
      <c r="R161" s="183">
        <f>ROUND(J161*H161,2)</f>
        <v>0</v>
      </c>
      <c r="S161" s="62"/>
      <c r="T161" s="184">
        <f>S161*H161</f>
        <v>0</v>
      </c>
      <c r="U161" s="184">
        <v>0</v>
      </c>
      <c r="V161" s="184">
        <f>U161*H161</f>
        <v>0</v>
      </c>
      <c r="W161" s="184">
        <v>0</v>
      </c>
      <c r="X161" s="185">
        <f>W161*H161</f>
        <v>0</v>
      </c>
      <c r="Y161" s="32"/>
      <c r="Z161" s="32"/>
      <c r="AA161" s="32"/>
      <c r="AB161" s="32"/>
      <c r="AC161" s="32"/>
      <c r="AD161" s="32"/>
      <c r="AE161" s="32"/>
      <c r="AR161" s="186" t="s">
        <v>165</v>
      </c>
      <c r="AT161" s="186" t="s">
        <v>162</v>
      </c>
      <c r="AU161" s="186" t="s">
        <v>158</v>
      </c>
      <c r="AY161" s="15" t="s">
        <v>147</v>
      </c>
      <c r="BE161" s="187">
        <f>IF(O161="základní",K161,0)</f>
        <v>0</v>
      </c>
      <c r="BF161" s="187">
        <f>IF(O161="snížená",K161,0)</f>
        <v>0</v>
      </c>
      <c r="BG161" s="187">
        <f>IF(O161="zákl. přenesená",K161,0)</f>
        <v>0</v>
      </c>
      <c r="BH161" s="187">
        <f>IF(O161="sníž. přenesená",K161,0)</f>
        <v>0</v>
      </c>
      <c r="BI161" s="187">
        <f>IF(O161="nulová",K161,0)</f>
        <v>0</v>
      </c>
      <c r="BJ161" s="15" t="s">
        <v>79</v>
      </c>
      <c r="BK161" s="187">
        <f>ROUND(P161*H161,2)</f>
        <v>0</v>
      </c>
      <c r="BL161" s="15" t="s">
        <v>157</v>
      </c>
      <c r="BM161" s="186" t="s">
        <v>274</v>
      </c>
    </row>
    <row r="162" spans="1:65" s="13" customFormat="1" ht="10.65">
      <c r="B162" s="203"/>
      <c r="C162" s="204"/>
      <c r="D162" s="205" t="s">
        <v>167</v>
      </c>
      <c r="E162" s="206" t="s">
        <v>20</v>
      </c>
      <c r="F162" s="207" t="s">
        <v>275</v>
      </c>
      <c r="G162" s="204"/>
      <c r="H162" s="208">
        <v>12</v>
      </c>
      <c r="I162" s="209"/>
      <c r="J162" s="209"/>
      <c r="K162" s="204"/>
      <c r="L162" s="204"/>
      <c r="M162" s="210"/>
      <c r="N162" s="211"/>
      <c r="O162" s="212"/>
      <c r="P162" s="212"/>
      <c r="Q162" s="212"/>
      <c r="R162" s="212"/>
      <c r="S162" s="212"/>
      <c r="T162" s="212"/>
      <c r="U162" s="212"/>
      <c r="V162" s="212"/>
      <c r="W162" s="212"/>
      <c r="X162" s="213"/>
      <c r="AT162" s="214" t="s">
        <v>167</v>
      </c>
      <c r="AU162" s="214" t="s">
        <v>158</v>
      </c>
      <c r="AV162" s="13" t="s">
        <v>81</v>
      </c>
      <c r="AW162" s="13" t="s">
        <v>5</v>
      </c>
      <c r="AX162" s="13" t="s">
        <v>79</v>
      </c>
      <c r="AY162" s="214" t="s">
        <v>147</v>
      </c>
    </row>
    <row r="163" spans="1:65" s="2" customFormat="1" ht="16.45" customHeight="1">
      <c r="A163" s="32"/>
      <c r="B163" s="33"/>
      <c r="C163" s="193" t="s">
        <v>276</v>
      </c>
      <c r="D163" s="193" t="s">
        <v>162</v>
      </c>
      <c r="E163" s="194" t="s">
        <v>277</v>
      </c>
      <c r="F163" s="195" t="s">
        <v>278</v>
      </c>
      <c r="G163" s="196" t="s">
        <v>155</v>
      </c>
      <c r="H163" s="197">
        <v>1</v>
      </c>
      <c r="I163" s="198"/>
      <c r="J163" s="199"/>
      <c r="K163" s="200">
        <f>ROUND(P163*H163,2)</f>
        <v>0</v>
      </c>
      <c r="L163" s="195" t="s">
        <v>20</v>
      </c>
      <c r="M163" s="201"/>
      <c r="N163" s="202" t="s">
        <v>20</v>
      </c>
      <c r="O163" s="182" t="s">
        <v>40</v>
      </c>
      <c r="P163" s="183">
        <f>I163+J163</f>
        <v>0</v>
      </c>
      <c r="Q163" s="183">
        <f>ROUND(I163*H163,2)</f>
        <v>0</v>
      </c>
      <c r="R163" s="183">
        <f>ROUND(J163*H163,2)</f>
        <v>0</v>
      </c>
      <c r="S163" s="62"/>
      <c r="T163" s="184">
        <f>S163*H163</f>
        <v>0</v>
      </c>
      <c r="U163" s="184">
        <v>0</v>
      </c>
      <c r="V163" s="184">
        <f>U163*H163</f>
        <v>0</v>
      </c>
      <c r="W163" s="184">
        <v>0</v>
      </c>
      <c r="X163" s="185">
        <f>W163*H163</f>
        <v>0</v>
      </c>
      <c r="Y163" s="32"/>
      <c r="Z163" s="32"/>
      <c r="AA163" s="32"/>
      <c r="AB163" s="32"/>
      <c r="AC163" s="32"/>
      <c r="AD163" s="32"/>
      <c r="AE163" s="32"/>
      <c r="AR163" s="186" t="s">
        <v>165</v>
      </c>
      <c r="AT163" s="186" t="s">
        <v>162</v>
      </c>
      <c r="AU163" s="186" t="s">
        <v>158</v>
      </c>
      <c r="AY163" s="15" t="s">
        <v>147</v>
      </c>
      <c r="BE163" s="187">
        <f>IF(O163="základní",K163,0)</f>
        <v>0</v>
      </c>
      <c r="BF163" s="187">
        <f>IF(O163="snížená",K163,0)</f>
        <v>0</v>
      </c>
      <c r="BG163" s="187">
        <f>IF(O163="zákl. přenesená",K163,0)</f>
        <v>0</v>
      </c>
      <c r="BH163" s="187">
        <f>IF(O163="sníž. přenesená",K163,0)</f>
        <v>0</v>
      </c>
      <c r="BI163" s="187">
        <f>IF(O163="nulová",K163,0)</f>
        <v>0</v>
      </c>
      <c r="BJ163" s="15" t="s">
        <v>79</v>
      </c>
      <c r="BK163" s="187">
        <f>ROUND(P163*H163,2)</f>
        <v>0</v>
      </c>
      <c r="BL163" s="15" t="s">
        <v>157</v>
      </c>
      <c r="BM163" s="186" t="s">
        <v>279</v>
      </c>
    </row>
    <row r="164" spans="1:65" s="2" customFormat="1" ht="16.45" customHeight="1">
      <c r="A164" s="32"/>
      <c r="B164" s="33"/>
      <c r="C164" s="174" t="s">
        <v>280</v>
      </c>
      <c r="D164" s="174" t="s">
        <v>152</v>
      </c>
      <c r="E164" s="175" t="s">
        <v>232</v>
      </c>
      <c r="F164" s="176" t="s">
        <v>233</v>
      </c>
      <c r="G164" s="177" t="s">
        <v>155</v>
      </c>
      <c r="H164" s="178">
        <v>4</v>
      </c>
      <c r="I164" s="179"/>
      <c r="J164" s="179"/>
      <c r="K164" s="180">
        <f>ROUND(P164*H164,2)</f>
        <v>0</v>
      </c>
      <c r="L164" s="176" t="s">
        <v>20</v>
      </c>
      <c r="M164" s="37"/>
      <c r="N164" s="181" t="s">
        <v>20</v>
      </c>
      <c r="O164" s="182" t="s">
        <v>40</v>
      </c>
      <c r="P164" s="183">
        <f>I164+J164</f>
        <v>0</v>
      </c>
      <c r="Q164" s="183">
        <f>ROUND(I164*H164,2)</f>
        <v>0</v>
      </c>
      <c r="R164" s="183">
        <f>ROUND(J164*H164,2)</f>
        <v>0</v>
      </c>
      <c r="S164" s="62"/>
      <c r="T164" s="184">
        <f>S164*H164</f>
        <v>0</v>
      </c>
      <c r="U164" s="184">
        <v>0</v>
      </c>
      <c r="V164" s="184">
        <f>U164*H164</f>
        <v>0</v>
      </c>
      <c r="W164" s="184">
        <v>0</v>
      </c>
      <c r="X164" s="185">
        <f>W164*H164</f>
        <v>0</v>
      </c>
      <c r="Y164" s="32"/>
      <c r="Z164" s="32"/>
      <c r="AA164" s="32"/>
      <c r="AB164" s="32"/>
      <c r="AC164" s="32"/>
      <c r="AD164" s="32"/>
      <c r="AE164" s="32"/>
      <c r="AR164" s="186" t="s">
        <v>157</v>
      </c>
      <c r="AT164" s="186" t="s">
        <v>152</v>
      </c>
      <c r="AU164" s="186" t="s">
        <v>158</v>
      </c>
      <c r="AY164" s="15" t="s">
        <v>147</v>
      </c>
      <c r="BE164" s="187">
        <f>IF(O164="základní",K164,0)</f>
        <v>0</v>
      </c>
      <c r="BF164" s="187">
        <f>IF(O164="snížená",K164,0)</f>
        <v>0</v>
      </c>
      <c r="BG164" s="187">
        <f>IF(O164="zákl. přenesená",K164,0)</f>
        <v>0</v>
      </c>
      <c r="BH164" s="187">
        <f>IF(O164="sníž. přenesená",K164,0)</f>
        <v>0</v>
      </c>
      <c r="BI164" s="187">
        <f>IF(O164="nulová",K164,0)</f>
        <v>0</v>
      </c>
      <c r="BJ164" s="15" t="s">
        <v>79</v>
      </c>
      <c r="BK164" s="187">
        <f>ROUND(P164*H164,2)</f>
        <v>0</v>
      </c>
      <c r="BL164" s="15" t="s">
        <v>157</v>
      </c>
      <c r="BM164" s="186" t="s">
        <v>281</v>
      </c>
    </row>
    <row r="165" spans="1:65" s="2" customFormat="1" ht="16.45" customHeight="1">
      <c r="A165" s="32"/>
      <c r="B165" s="33"/>
      <c r="C165" s="193" t="s">
        <v>282</v>
      </c>
      <c r="D165" s="193" t="s">
        <v>162</v>
      </c>
      <c r="E165" s="194" t="s">
        <v>283</v>
      </c>
      <c r="F165" s="195" t="s">
        <v>284</v>
      </c>
      <c r="G165" s="196" t="s">
        <v>155</v>
      </c>
      <c r="H165" s="197">
        <v>2</v>
      </c>
      <c r="I165" s="198"/>
      <c r="J165" s="199"/>
      <c r="K165" s="200">
        <f>ROUND(P165*H165,2)</f>
        <v>0</v>
      </c>
      <c r="L165" s="195" t="s">
        <v>20</v>
      </c>
      <c r="M165" s="201"/>
      <c r="N165" s="202" t="s">
        <v>20</v>
      </c>
      <c r="O165" s="182" t="s">
        <v>40</v>
      </c>
      <c r="P165" s="183">
        <f>I165+J165</f>
        <v>0</v>
      </c>
      <c r="Q165" s="183">
        <f>ROUND(I165*H165,2)</f>
        <v>0</v>
      </c>
      <c r="R165" s="183">
        <f>ROUND(J165*H165,2)</f>
        <v>0</v>
      </c>
      <c r="S165" s="62"/>
      <c r="T165" s="184">
        <f>S165*H165</f>
        <v>0</v>
      </c>
      <c r="U165" s="184">
        <v>0</v>
      </c>
      <c r="V165" s="184">
        <f>U165*H165</f>
        <v>0</v>
      </c>
      <c r="W165" s="184">
        <v>0</v>
      </c>
      <c r="X165" s="185">
        <f>W165*H165</f>
        <v>0</v>
      </c>
      <c r="Y165" s="32"/>
      <c r="Z165" s="32"/>
      <c r="AA165" s="32"/>
      <c r="AB165" s="32"/>
      <c r="AC165" s="32"/>
      <c r="AD165" s="32"/>
      <c r="AE165" s="32"/>
      <c r="AR165" s="186" t="s">
        <v>165</v>
      </c>
      <c r="AT165" s="186" t="s">
        <v>162</v>
      </c>
      <c r="AU165" s="186" t="s">
        <v>158</v>
      </c>
      <c r="AY165" s="15" t="s">
        <v>147</v>
      </c>
      <c r="BE165" s="187">
        <f>IF(O165="základní",K165,0)</f>
        <v>0</v>
      </c>
      <c r="BF165" s="187">
        <f>IF(O165="snížená",K165,0)</f>
        <v>0</v>
      </c>
      <c r="BG165" s="187">
        <f>IF(O165="zákl. přenesená",K165,0)</f>
        <v>0</v>
      </c>
      <c r="BH165" s="187">
        <f>IF(O165="sníž. přenesená",K165,0)</f>
        <v>0</v>
      </c>
      <c r="BI165" s="187">
        <f>IF(O165="nulová",K165,0)</f>
        <v>0</v>
      </c>
      <c r="BJ165" s="15" t="s">
        <v>79</v>
      </c>
      <c r="BK165" s="187">
        <f>ROUND(P165*H165,2)</f>
        <v>0</v>
      </c>
      <c r="BL165" s="15" t="s">
        <v>157</v>
      </c>
      <c r="BM165" s="186" t="s">
        <v>285</v>
      </c>
    </row>
    <row r="166" spans="1:65" s="13" customFormat="1" ht="10.65">
      <c r="B166" s="203"/>
      <c r="C166" s="204"/>
      <c r="D166" s="205" t="s">
        <v>167</v>
      </c>
      <c r="E166" s="206" t="s">
        <v>20</v>
      </c>
      <c r="F166" s="207" t="s">
        <v>217</v>
      </c>
      <c r="G166" s="204"/>
      <c r="H166" s="208">
        <v>2</v>
      </c>
      <c r="I166" s="209"/>
      <c r="J166" s="209"/>
      <c r="K166" s="204"/>
      <c r="L166" s="204"/>
      <c r="M166" s="210"/>
      <c r="N166" s="211"/>
      <c r="O166" s="212"/>
      <c r="P166" s="212"/>
      <c r="Q166" s="212"/>
      <c r="R166" s="212"/>
      <c r="S166" s="212"/>
      <c r="T166" s="212"/>
      <c r="U166" s="212"/>
      <c r="V166" s="212"/>
      <c r="W166" s="212"/>
      <c r="X166" s="213"/>
      <c r="AT166" s="214" t="s">
        <v>167</v>
      </c>
      <c r="AU166" s="214" t="s">
        <v>158</v>
      </c>
      <c r="AV166" s="13" t="s">
        <v>81</v>
      </c>
      <c r="AW166" s="13" t="s">
        <v>5</v>
      </c>
      <c r="AX166" s="13" t="s">
        <v>79</v>
      </c>
      <c r="AY166" s="214" t="s">
        <v>147</v>
      </c>
    </row>
    <row r="167" spans="1:65" s="2" customFormat="1" ht="16.45" customHeight="1">
      <c r="A167" s="32"/>
      <c r="B167" s="33"/>
      <c r="C167" s="193" t="s">
        <v>286</v>
      </c>
      <c r="D167" s="193" t="s">
        <v>162</v>
      </c>
      <c r="E167" s="194" t="s">
        <v>287</v>
      </c>
      <c r="F167" s="195" t="s">
        <v>288</v>
      </c>
      <c r="G167" s="196" t="s">
        <v>155</v>
      </c>
      <c r="H167" s="197">
        <v>2</v>
      </c>
      <c r="I167" s="198"/>
      <c r="J167" s="199"/>
      <c r="K167" s="200">
        <f>ROUND(P167*H167,2)</f>
        <v>0</v>
      </c>
      <c r="L167" s="195" t="s">
        <v>20</v>
      </c>
      <c r="M167" s="201"/>
      <c r="N167" s="202" t="s">
        <v>20</v>
      </c>
      <c r="O167" s="182" t="s">
        <v>40</v>
      </c>
      <c r="P167" s="183">
        <f>I167+J167</f>
        <v>0</v>
      </c>
      <c r="Q167" s="183">
        <f>ROUND(I167*H167,2)</f>
        <v>0</v>
      </c>
      <c r="R167" s="183">
        <f>ROUND(J167*H167,2)</f>
        <v>0</v>
      </c>
      <c r="S167" s="62"/>
      <c r="T167" s="184">
        <f>S167*H167</f>
        <v>0</v>
      </c>
      <c r="U167" s="184">
        <v>0</v>
      </c>
      <c r="V167" s="184">
        <f>U167*H167</f>
        <v>0</v>
      </c>
      <c r="W167" s="184">
        <v>0</v>
      </c>
      <c r="X167" s="185">
        <f>W167*H167</f>
        <v>0</v>
      </c>
      <c r="Y167" s="32"/>
      <c r="Z167" s="32"/>
      <c r="AA167" s="32"/>
      <c r="AB167" s="32"/>
      <c r="AC167" s="32"/>
      <c r="AD167" s="32"/>
      <c r="AE167" s="32"/>
      <c r="AR167" s="186" t="s">
        <v>165</v>
      </c>
      <c r="AT167" s="186" t="s">
        <v>162</v>
      </c>
      <c r="AU167" s="186" t="s">
        <v>158</v>
      </c>
      <c r="AY167" s="15" t="s">
        <v>147</v>
      </c>
      <c r="BE167" s="187">
        <f>IF(O167="základní",K167,0)</f>
        <v>0</v>
      </c>
      <c r="BF167" s="187">
        <f>IF(O167="snížená",K167,0)</f>
        <v>0</v>
      </c>
      <c r="BG167" s="187">
        <f>IF(O167="zákl. přenesená",K167,0)</f>
        <v>0</v>
      </c>
      <c r="BH167" s="187">
        <f>IF(O167="sníž. přenesená",K167,0)</f>
        <v>0</v>
      </c>
      <c r="BI167" s="187">
        <f>IF(O167="nulová",K167,0)</f>
        <v>0</v>
      </c>
      <c r="BJ167" s="15" t="s">
        <v>79</v>
      </c>
      <c r="BK167" s="187">
        <f>ROUND(P167*H167,2)</f>
        <v>0</v>
      </c>
      <c r="BL167" s="15" t="s">
        <v>157</v>
      </c>
      <c r="BM167" s="186" t="s">
        <v>289</v>
      </c>
    </row>
    <row r="168" spans="1:65" s="13" customFormat="1" ht="10.65">
      <c r="B168" s="203"/>
      <c r="C168" s="204"/>
      <c r="D168" s="205" t="s">
        <v>167</v>
      </c>
      <c r="E168" s="206" t="s">
        <v>20</v>
      </c>
      <c r="F168" s="207" t="s">
        <v>217</v>
      </c>
      <c r="G168" s="204"/>
      <c r="H168" s="208">
        <v>2</v>
      </c>
      <c r="I168" s="209"/>
      <c r="J168" s="209"/>
      <c r="K168" s="204"/>
      <c r="L168" s="204"/>
      <c r="M168" s="210"/>
      <c r="N168" s="211"/>
      <c r="O168" s="212"/>
      <c r="P168" s="212"/>
      <c r="Q168" s="212"/>
      <c r="R168" s="212"/>
      <c r="S168" s="212"/>
      <c r="T168" s="212"/>
      <c r="U168" s="212"/>
      <c r="V168" s="212"/>
      <c r="W168" s="212"/>
      <c r="X168" s="213"/>
      <c r="AT168" s="214" t="s">
        <v>167</v>
      </c>
      <c r="AU168" s="214" t="s">
        <v>158</v>
      </c>
      <c r="AV168" s="13" t="s">
        <v>81</v>
      </c>
      <c r="AW168" s="13" t="s">
        <v>5</v>
      </c>
      <c r="AX168" s="13" t="s">
        <v>79</v>
      </c>
      <c r="AY168" s="214" t="s">
        <v>147</v>
      </c>
    </row>
    <row r="169" spans="1:65" s="12" customFormat="1" ht="22.85" customHeight="1">
      <c r="B169" s="157"/>
      <c r="C169" s="158"/>
      <c r="D169" s="159" t="s">
        <v>70</v>
      </c>
      <c r="E169" s="172" t="s">
        <v>290</v>
      </c>
      <c r="F169" s="172" t="s">
        <v>291</v>
      </c>
      <c r="G169" s="158"/>
      <c r="H169" s="158"/>
      <c r="I169" s="161"/>
      <c r="J169" s="161"/>
      <c r="K169" s="173">
        <f>BK169</f>
        <v>0</v>
      </c>
      <c r="L169" s="158"/>
      <c r="M169" s="163"/>
      <c r="N169" s="164"/>
      <c r="O169" s="165"/>
      <c r="P169" s="165"/>
      <c r="Q169" s="166">
        <f>SUM(Q170:Q185)</f>
        <v>0</v>
      </c>
      <c r="R169" s="166">
        <f>SUM(R170:R185)</f>
        <v>0</v>
      </c>
      <c r="S169" s="165"/>
      <c r="T169" s="167">
        <f>SUM(T170:T185)</f>
        <v>0</v>
      </c>
      <c r="U169" s="165"/>
      <c r="V169" s="167">
        <f>SUM(V170:V185)</f>
        <v>0</v>
      </c>
      <c r="W169" s="165"/>
      <c r="X169" s="168">
        <f>SUM(X170:X185)</f>
        <v>0</v>
      </c>
      <c r="AR169" s="169" t="s">
        <v>81</v>
      </c>
      <c r="AT169" s="170" t="s">
        <v>70</v>
      </c>
      <c r="AU169" s="170" t="s">
        <v>79</v>
      </c>
      <c r="AY169" s="169" t="s">
        <v>147</v>
      </c>
      <c r="BK169" s="171">
        <f>SUM(BK170:BK185)</f>
        <v>0</v>
      </c>
    </row>
    <row r="170" spans="1:65" s="2" customFormat="1" ht="37.9" customHeight="1">
      <c r="A170" s="32"/>
      <c r="B170" s="33"/>
      <c r="C170" s="174" t="s">
        <v>292</v>
      </c>
      <c r="D170" s="174" t="s">
        <v>152</v>
      </c>
      <c r="E170" s="175" t="s">
        <v>293</v>
      </c>
      <c r="F170" s="176" t="s">
        <v>294</v>
      </c>
      <c r="G170" s="177" t="s">
        <v>155</v>
      </c>
      <c r="H170" s="178">
        <v>1</v>
      </c>
      <c r="I170" s="179"/>
      <c r="J170" s="179"/>
      <c r="K170" s="180">
        <f>ROUND(P170*H170,2)</f>
        <v>0</v>
      </c>
      <c r="L170" s="176" t="s">
        <v>295</v>
      </c>
      <c r="M170" s="37"/>
      <c r="N170" s="181" t="s">
        <v>20</v>
      </c>
      <c r="O170" s="182" t="s">
        <v>40</v>
      </c>
      <c r="P170" s="183">
        <f>I170+J170</f>
        <v>0</v>
      </c>
      <c r="Q170" s="183">
        <f>ROUND(I170*H170,2)</f>
        <v>0</v>
      </c>
      <c r="R170" s="183">
        <f>ROUND(J170*H170,2)</f>
        <v>0</v>
      </c>
      <c r="S170" s="62"/>
      <c r="T170" s="184">
        <f>S170*H170</f>
        <v>0</v>
      </c>
      <c r="U170" s="184">
        <v>0</v>
      </c>
      <c r="V170" s="184">
        <f>U170*H170</f>
        <v>0</v>
      </c>
      <c r="W170" s="184">
        <v>0</v>
      </c>
      <c r="X170" s="185">
        <f>W170*H170</f>
        <v>0</v>
      </c>
      <c r="Y170" s="32"/>
      <c r="Z170" s="32"/>
      <c r="AA170" s="32"/>
      <c r="AB170" s="32"/>
      <c r="AC170" s="32"/>
      <c r="AD170" s="32"/>
      <c r="AE170" s="32"/>
      <c r="AR170" s="186" t="s">
        <v>157</v>
      </c>
      <c r="AT170" s="186" t="s">
        <v>152</v>
      </c>
      <c r="AU170" s="186" t="s">
        <v>81</v>
      </c>
      <c r="AY170" s="15" t="s">
        <v>147</v>
      </c>
      <c r="BE170" s="187">
        <f>IF(O170="základní",K170,0)</f>
        <v>0</v>
      </c>
      <c r="BF170" s="187">
        <f>IF(O170="snížená",K170,0)</f>
        <v>0</v>
      </c>
      <c r="BG170" s="187">
        <f>IF(O170="zákl. přenesená",K170,0)</f>
        <v>0</v>
      </c>
      <c r="BH170" s="187">
        <f>IF(O170="sníž. přenesená",K170,0)</f>
        <v>0</v>
      </c>
      <c r="BI170" s="187">
        <f>IF(O170="nulová",K170,0)</f>
        <v>0</v>
      </c>
      <c r="BJ170" s="15" t="s">
        <v>79</v>
      </c>
      <c r="BK170" s="187">
        <f>ROUND(P170*H170,2)</f>
        <v>0</v>
      </c>
      <c r="BL170" s="15" t="s">
        <v>157</v>
      </c>
      <c r="BM170" s="186" t="s">
        <v>296</v>
      </c>
    </row>
    <row r="171" spans="1:65" s="2" customFormat="1" ht="10.65">
      <c r="A171" s="32"/>
      <c r="B171" s="33"/>
      <c r="C171" s="34"/>
      <c r="D171" s="188" t="s">
        <v>160</v>
      </c>
      <c r="E171" s="34"/>
      <c r="F171" s="189" t="s">
        <v>297</v>
      </c>
      <c r="G171" s="34"/>
      <c r="H171" s="34"/>
      <c r="I171" s="190"/>
      <c r="J171" s="190"/>
      <c r="K171" s="34"/>
      <c r="L171" s="34"/>
      <c r="M171" s="37"/>
      <c r="N171" s="191"/>
      <c r="O171" s="192"/>
      <c r="P171" s="62"/>
      <c r="Q171" s="62"/>
      <c r="R171" s="62"/>
      <c r="S171" s="62"/>
      <c r="T171" s="62"/>
      <c r="U171" s="62"/>
      <c r="V171" s="62"/>
      <c r="W171" s="62"/>
      <c r="X171" s="63"/>
      <c r="Y171" s="32"/>
      <c r="Z171" s="32"/>
      <c r="AA171" s="32"/>
      <c r="AB171" s="32"/>
      <c r="AC171" s="32"/>
      <c r="AD171" s="32"/>
      <c r="AE171" s="32"/>
      <c r="AT171" s="15" t="s">
        <v>160</v>
      </c>
      <c r="AU171" s="15" t="s">
        <v>81</v>
      </c>
    </row>
    <row r="172" spans="1:65" s="2" customFormat="1" ht="55.6" customHeight="1">
      <c r="A172" s="32"/>
      <c r="B172" s="33"/>
      <c r="C172" s="193" t="s">
        <v>298</v>
      </c>
      <c r="D172" s="193" t="s">
        <v>162</v>
      </c>
      <c r="E172" s="194" t="s">
        <v>253</v>
      </c>
      <c r="F172" s="195" t="s">
        <v>254</v>
      </c>
      <c r="G172" s="196" t="s">
        <v>155</v>
      </c>
      <c r="H172" s="197">
        <v>1</v>
      </c>
      <c r="I172" s="198"/>
      <c r="J172" s="199"/>
      <c r="K172" s="200">
        <f>ROUND(P172*H172,2)</f>
        <v>0</v>
      </c>
      <c r="L172" s="195" t="s">
        <v>20</v>
      </c>
      <c r="M172" s="201"/>
      <c r="N172" s="202" t="s">
        <v>20</v>
      </c>
      <c r="O172" s="182" t="s">
        <v>40</v>
      </c>
      <c r="P172" s="183">
        <f>I172+J172</f>
        <v>0</v>
      </c>
      <c r="Q172" s="183">
        <f>ROUND(I172*H172,2)</f>
        <v>0</v>
      </c>
      <c r="R172" s="183">
        <f>ROUND(J172*H172,2)</f>
        <v>0</v>
      </c>
      <c r="S172" s="62"/>
      <c r="T172" s="184">
        <f>S172*H172</f>
        <v>0</v>
      </c>
      <c r="U172" s="184">
        <v>0</v>
      </c>
      <c r="V172" s="184">
        <f>U172*H172</f>
        <v>0</v>
      </c>
      <c r="W172" s="184">
        <v>0</v>
      </c>
      <c r="X172" s="185">
        <f>W172*H172</f>
        <v>0</v>
      </c>
      <c r="Y172" s="32"/>
      <c r="Z172" s="32"/>
      <c r="AA172" s="32"/>
      <c r="AB172" s="32"/>
      <c r="AC172" s="32"/>
      <c r="AD172" s="32"/>
      <c r="AE172" s="32"/>
      <c r="AR172" s="186" t="s">
        <v>165</v>
      </c>
      <c r="AT172" s="186" t="s">
        <v>162</v>
      </c>
      <c r="AU172" s="186" t="s">
        <v>81</v>
      </c>
      <c r="AY172" s="15" t="s">
        <v>147</v>
      </c>
      <c r="BE172" s="187">
        <f>IF(O172="základní",K172,0)</f>
        <v>0</v>
      </c>
      <c r="BF172" s="187">
        <f>IF(O172="snížená",K172,0)</f>
        <v>0</v>
      </c>
      <c r="BG172" s="187">
        <f>IF(O172="zákl. přenesená",K172,0)</f>
        <v>0</v>
      </c>
      <c r="BH172" s="187">
        <f>IF(O172="sníž. přenesená",K172,0)</f>
        <v>0</v>
      </c>
      <c r="BI172" s="187">
        <f>IF(O172="nulová",K172,0)</f>
        <v>0</v>
      </c>
      <c r="BJ172" s="15" t="s">
        <v>79</v>
      </c>
      <c r="BK172" s="187">
        <f>ROUND(P172*H172,2)</f>
        <v>0</v>
      </c>
      <c r="BL172" s="15" t="s">
        <v>157</v>
      </c>
      <c r="BM172" s="186" t="s">
        <v>299</v>
      </c>
    </row>
    <row r="173" spans="1:65" s="13" customFormat="1" ht="10.65">
      <c r="B173" s="203"/>
      <c r="C173" s="204"/>
      <c r="D173" s="205" t="s">
        <v>167</v>
      </c>
      <c r="E173" s="206" t="s">
        <v>20</v>
      </c>
      <c r="F173" s="207" t="s">
        <v>256</v>
      </c>
      <c r="G173" s="204"/>
      <c r="H173" s="208">
        <v>1</v>
      </c>
      <c r="I173" s="209"/>
      <c r="J173" s="209"/>
      <c r="K173" s="204"/>
      <c r="L173" s="204"/>
      <c r="M173" s="210"/>
      <c r="N173" s="211"/>
      <c r="O173" s="212"/>
      <c r="P173" s="212"/>
      <c r="Q173" s="212"/>
      <c r="R173" s="212"/>
      <c r="S173" s="212"/>
      <c r="T173" s="212"/>
      <c r="U173" s="212"/>
      <c r="V173" s="212"/>
      <c r="W173" s="212"/>
      <c r="X173" s="213"/>
      <c r="AT173" s="214" t="s">
        <v>167</v>
      </c>
      <c r="AU173" s="214" t="s">
        <v>81</v>
      </c>
      <c r="AV173" s="13" t="s">
        <v>81</v>
      </c>
      <c r="AW173" s="13" t="s">
        <v>5</v>
      </c>
      <c r="AX173" s="13" t="s">
        <v>79</v>
      </c>
      <c r="AY173" s="214" t="s">
        <v>147</v>
      </c>
    </row>
    <row r="174" spans="1:65" s="2" customFormat="1" ht="37.9" customHeight="1">
      <c r="A174" s="32"/>
      <c r="B174" s="33"/>
      <c r="C174" s="174" t="s">
        <v>300</v>
      </c>
      <c r="D174" s="174" t="s">
        <v>152</v>
      </c>
      <c r="E174" s="175" t="s">
        <v>257</v>
      </c>
      <c r="F174" s="176" t="s">
        <v>258</v>
      </c>
      <c r="G174" s="177" t="s">
        <v>155</v>
      </c>
      <c r="H174" s="178">
        <v>12</v>
      </c>
      <c r="I174" s="179"/>
      <c r="J174" s="179"/>
      <c r="K174" s="180">
        <f>ROUND(P174*H174,2)</f>
        <v>0</v>
      </c>
      <c r="L174" s="176" t="s">
        <v>156</v>
      </c>
      <c r="M174" s="37"/>
      <c r="N174" s="181" t="s">
        <v>20</v>
      </c>
      <c r="O174" s="182" t="s">
        <v>40</v>
      </c>
      <c r="P174" s="183">
        <f>I174+J174</f>
        <v>0</v>
      </c>
      <c r="Q174" s="183">
        <f>ROUND(I174*H174,2)</f>
        <v>0</v>
      </c>
      <c r="R174" s="183">
        <f>ROUND(J174*H174,2)</f>
        <v>0</v>
      </c>
      <c r="S174" s="62"/>
      <c r="T174" s="184">
        <f>S174*H174</f>
        <v>0</v>
      </c>
      <c r="U174" s="184">
        <v>0</v>
      </c>
      <c r="V174" s="184">
        <f>U174*H174</f>
        <v>0</v>
      </c>
      <c r="W174" s="184">
        <v>0</v>
      </c>
      <c r="X174" s="185">
        <f>W174*H174</f>
        <v>0</v>
      </c>
      <c r="Y174" s="32"/>
      <c r="Z174" s="32"/>
      <c r="AA174" s="32"/>
      <c r="AB174" s="32"/>
      <c r="AC174" s="32"/>
      <c r="AD174" s="32"/>
      <c r="AE174" s="32"/>
      <c r="AR174" s="186" t="s">
        <v>157</v>
      </c>
      <c r="AT174" s="186" t="s">
        <v>152</v>
      </c>
      <c r="AU174" s="186" t="s">
        <v>81</v>
      </c>
      <c r="AY174" s="15" t="s">
        <v>147</v>
      </c>
      <c r="BE174" s="187">
        <f>IF(O174="základní",K174,0)</f>
        <v>0</v>
      </c>
      <c r="BF174" s="187">
        <f>IF(O174="snížená",K174,0)</f>
        <v>0</v>
      </c>
      <c r="BG174" s="187">
        <f>IF(O174="zákl. přenesená",K174,0)</f>
        <v>0</v>
      </c>
      <c r="BH174" s="187">
        <f>IF(O174="sníž. přenesená",K174,0)</f>
        <v>0</v>
      </c>
      <c r="BI174" s="187">
        <f>IF(O174="nulová",K174,0)</f>
        <v>0</v>
      </c>
      <c r="BJ174" s="15" t="s">
        <v>79</v>
      </c>
      <c r="BK174" s="187">
        <f>ROUND(P174*H174,2)</f>
        <v>0</v>
      </c>
      <c r="BL174" s="15" t="s">
        <v>157</v>
      </c>
      <c r="BM174" s="186" t="s">
        <v>301</v>
      </c>
    </row>
    <row r="175" spans="1:65" s="2" customFormat="1" ht="10.65">
      <c r="A175" s="32"/>
      <c r="B175" s="33"/>
      <c r="C175" s="34"/>
      <c r="D175" s="188" t="s">
        <v>160</v>
      </c>
      <c r="E175" s="34"/>
      <c r="F175" s="189" t="s">
        <v>260</v>
      </c>
      <c r="G175" s="34"/>
      <c r="H175" s="34"/>
      <c r="I175" s="190"/>
      <c r="J175" s="190"/>
      <c r="K175" s="34"/>
      <c r="L175" s="34"/>
      <c r="M175" s="37"/>
      <c r="N175" s="191"/>
      <c r="O175" s="192"/>
      <c r="P175" s="62"/>
      <c r="Q175" s="62"/>
      <c r="R175" s="62"/>
      <c r="S175" s="62"/>
      <c r="T175" s="62"/>
      <c r="U175" s="62"/>
      <c r="V175" s="62"/>
      <c r="W175" s="62"/>
      <c r="X175" s="63"/>
      <c r="Y175" s="32"/>
      <c r="Z175" s="32"/>
      <c r="AA175" s="32"/>
      <c r="AB175" s="32"/>
      <c r="AC175" s="32"/>
      <c r="AD175" s="32"/>
      <c r="AE175" s="32"/>
      <c r="AT175" s="15" t="s">
        <v>160</v>
      </c>
      <c r="AU175" s="15" t="s">
        <v>81</v>
      </c>
    </row>
    <row r="176" spans="1:65" s="2" customFormat="1" ht="24.1" customHeight="1">
      <c r="A176" s="32"/>
      <c r="B176" s="33"/>
      <c r="C176" s="174" t="s">
        <v>165</v>
      </c>
      <c r="D176" s="174" t="s">
        <v>152</v>
      </c>
      <c r="E176" s="175" t="s">
        <v>262</v>
      </c>
      <c r="F176" s="176" t="s">
        <v>263</v>
      </c>
      <c r="G176" s="177" t="s">
        <v>155</v>
      </c>
      <c r="H176" s="178">
        <v>12</v>
      </c>
      <c r="I176" s="179"/>
      <c r="J176" s="179"/>
      <c r="K176" s="180">
        <f>ROUND(P176*H176,2)</f>
        <v>0</v>
      </c>
      <c r="L176" s="176" t="s">
        <v>156</v>
      </c>
      <c r="M176" s="37"/>
      <c r="N176" s="181" t="s">
        <v>20</v>
      </c>
      <c r="O176" s="182" t="s">
        <v>40</v>
      </c>
      <c r="P176" s="183">
        <f>I176+J176</f>
        <v>0</v>
      </c>
      <c r="Q176" s="183">
        <f>ROUND(I176*H176,2)</f>
        <v>0</v>
      </c>
      <c r="R176" s="183">
        <f>ROUND(J176*H176,2)</f>
        <v>0</v>
      </c>
      <c r="S176" s="62"/>
      <c r="T176" s="184">
        <f>S176*H176</f>
        <v>0</v>
      </c>
      <c r="U176" s="184">
        <v>0</v>
      </c>
      <c r="V176" s="184">
        <f>U176*H176</f>
        <v>0</v>
      </c>
      <c r="W176" s="184">
        <v>0</v>
      </c>
      <c r="X176" s="185">
        <f>W176*H176</f>
        <v>0</v>
      </c>
      <c r="Y176" s="32"/>
      <c r="Z176" s="32"/>
      <c r="AA176" s="32"/>
      <c r="AB176" s="32"/>
      <c r="AC176" s="32"/>
      <c r="AD176" s="32"/>
      <c r="AE176" s="32"/>
      <c r="AR176" s="186" t="s">
        <v>157</v>
      </c>
      <c r="AT176" s="186" t="s">
        <v>152</v>
      </c>
      <c r="AU176" s="186" t="s">
        <v>81</v>
      </c>
      <c r="AY176" s="15" t="s">
        <v>147</v>
      </c>
      <c r="BE176" s="187">
        <f>IF(O176="základní",K176,0)</f>
        <v>0</v>
      </c>
      <c r="BF176" s="187">
        <f>IF(O176="snížená",K176,0)</f>
        <v>0</v>
      </c>
      <c r="BG176" s="187">
        <f>IF(O176="zákl. přenesená",K176,0)</f>
        <v>0</v>
      </c>
      <c r="BH176" s="187">
        <f>IF(O176="sníž. přenesená",K176,0)</f>
        <v>0</v>
      </c>
      <c r="BI176" s="187">
        <f>IF(O176="nulová",K176,0)</f>
        <v>0</v>
      </c>
      <c r="BJ176" s="15" t="s">
        <v>79</v>
      </c>
      <c r="BK176" s="187">
        <f>ROUND(P176*H176,2)</f>
        <v>0</v>
      </c>
      <c r="BL176" s="15" t="s">
        <v>157</v>
      </c>
      <c r="BM176" s="186" t="s">
        <v>302</v>
      </c>
    </row>
    <row r="177" spans="1:65" s="2" customFormat="1" ht="10.65">
      <c r="A177" s="32"/>
      <c r="B177" s="33"/>
      <c r="C177" s="34"/>
      <c r="D177" s="188" t="s">
        <v>160</v>
      </c>
      <c r="E177" s="34"/>
      <c r="F177" s="189" t="s">
        <v>265</v>
      </c>
      <c r="G177" s="34"/>
      <c r="H177" s="34"/>
      <c r="I177" s="190"/>
      <c r="J177" s="190"/>
      <c r="K177" s="34"/>
      <c r="L177" s="34"/>
      <c r="M177" s="37"/>
      <c r="N177" s="191"/>
      <c r="O177" s="192"/>
      <c r="P177" s="62"/>
      <c r="Q177" s="62"/>
      <c r="R177" s="62"/>
      <c r="S177" s="62"/>
      <c r="T177" s="62"/>
      <c r="U177" s="62"/>
      <c r="V177" s="62"/>
      <c r="W177" s="62"/>
      <c r="X177" s="63"/>
      <c r="Y177" s="32"/>
      <c r="Z177" s="32"/>
      <c r="AA177" s="32"/>
      <c r="AB177" s="32"/>
      <c r="AC177" s="32"/>
      <c r="AD177" s="32"/>
      <c r="AE177" s="32"/>
      <c r="AT177" s="15" t="s">
        <v>160</v>
      </c>
      <c r="AU177" s="15" t="s">
        <v>81</v>
      </c>
    </row>
    <row r="178" spans="1:65" s="2" customFormat="1" ht="16.45" customHeight="1">
      <c r="A178" s="32"/>
      <c r="B178" s="33"/>
      <c r="C178" s="193" t="s">
        <v>303</v>
      </c>
      <c r="D178" s="193" t="s">
        <v>162</v>
      </c>
      <c r="E178" s="194" t="s">
        <v>272</v>
      </c>
      <c r="F178" s="195" t="s">
        <v>273</v>
      </c>
      <c r="G178" s="196" t="s">
        <v>155</v>
      </c>
      <c r="H178" s="197">
        <v>12</v>
      </c>
      <c r="I178" s="198"/>
      <c r="J178" s="199"/>
      <c r="K178" s="200">
        <f>ROUND(P178*H178,2)</f>
        <v>0</v>
      </c>
      <c r="L178" s="195" t="s">
        <v>20</v>
      </c>
      <c r="M178" s="201"/>
      <c r="N178" s="202" t="s">
        <v>20</v>
      </c>
      <c r="O178" s="182" t="s">
        <v>40</v>
      </c>
      <c r="P178" s="183">
        <f>I178+J178</f>
        <v>0</v>
      </c>
      <c r="Q178" s="183">
        <f>ROUND(I178*H178,2)</f>
        <v>0</v>
      </c>
      <c r="R178" s="183">
        <f>ROUND(J178*H178,2)</f>
        <v>0</v>
      </c>
      <c r="S178" s="62"/>
      <c r="T178" s="184">
        <f>S178*H178</f>
        <v>0</v>
      </c>
      <c r="U178" s="184">
        <v>0</v>
      </c>
      <c r="V178" s="184">
        <f>U178*H178</f>
        <v>0</v>
      </c>
      <c r="W178" s="184">
        <v>0</v>
      </c>
      <c r="X178" s="185">
        <f>W178*H178</f>
        <v>0</v>
      </c>
      <c r="Y178" s="32"/>
      <c r="Z178" s="32"/>
      <c r="AA178" s="32"/>
      <c r="AB178" s="32"/>
      <c r="AC178" s="32"/>
      <c r="AD178" s="32"/>
      <c r="AE178" s="32"/>
      <c r="AR178" s="186" t="s">
        <v>165</v>
      </c>
      <c r="AT178" s="186" t="s">
        <v>162</v>
      </c>
      <c r="AU178" s="186" t="s">
        <v>81</v>
      </c>
      <c r="AY178" s="15" t="s">
        <v>147</v>
      </c>
      <c r="BE178" s="187">
        <f>IF(O178="základní",K178,0)</f>
        <v>0</v>
      </c>
      <c r="BF178" s="187">
        <f>IF(O178="snížená",K178,0)</f>
        <v>0</v>
      </c>
      <c r="BG178" s="187">
        <f>IF(O178="zákl. přenesená",K178,0)</f>
        <v>0</v>
      </c>
      <c r="BH178" s="187">
        <f>IF(O178="sníž. přenesená",K178,0)</f>
        <v>0</v>
      </c>
      <c r="BI178" s="187">
        <f>IF(O178="nulová",K178,0)</f>
        <v>0</v>
      </c>
      <c r="BJ178" s="15" t="s">
        <v>79</v>
      </c>
      <c r="BK178" s="187">
        <f>ROUND(P178*H178,2)</f>
        <v>0</v>
      </c>
      <c r="BL178" s="15" t="s">
        <v>157</v>
      </c>
      <c r="BM178" s="186" t="s">
        <v>304</v>
      </c>
    </row>
    <row r="179" spans="1:65" s="13" customFormat="1" ht="10.65">
      <c r="B179" s="203"/>
      <c r="C179" s="204"/>
      <c r="D179" s="205" t="s">
        <v>167</v>
      </c>
      <c r="E179" s="206" t="s">
        <v>20</v>
      </c>
      <c r="F179" s="207" t="s">
        <v>275</v>
      </c>
      <c r="G179" s="204"/>
      <c r="H179" s="208">
        <v>12</v>
      </c>
      <c r="I179" s="209"/>
      <c r="J179" s="209"/>
      <c r="K179" s="204"/>
      <c r="L179" s="204"/>
      <c r="M179" s="210"/>
      <c r="N179" s="211"/>
      <c r="O179" s="212"/>
      <c r="P179" s="212"/>
      <c r="Q179" s="212"/>
      <c r="R179" s="212"/>
      <c r="S179" s="212"/>
      <c r="T179" s="212"/>
      <c r="U179" s="212"/>
      <c r="V179" s="212"/>
      <c r="W179" s="212"/>
      <c r="X179" s="213"/>
      <c r="AT179" s="214" t="s">
        <v>167</v>
      </c>
      <c r="AU179" s="214" t="s">
        <v>81</v>
      </c>
      <c r="AV179" s="13" t="s">
        <v>81</v>
      </c>
      <c r="AW179" s="13" t="s">
        <v>5</v>
      </c>
      <c r="AX179" s="13" t="s">
        <v>79</v>
      </c>
      <c r="AY179" s="214" t="s">
        <v>147</v>
      </c>
    </row>
    <row r="180" spans="1:65" s="2" customFormat="1" ht="16.45" customHeight="1">
      <c r="A180" s="32"/>
      <c r="B180" s="33"/>
      <c r="C180" s="193" t="s">
        <v>305</v>
      </c>
      <c r="D180" s="193" t="s">
        <v>162</v>
      </c>
      <c r="E180" s="194" t="s">
        <v>277</v>
      </c>
      <c r="F180" s="195" t="s">
        <v>278</v>
      </c>
      <c r="G180" s="196" t="s">
        <v>155</v>
      </c>
      <c r="H180" s="197">
        <v>1</v>
      </c>
      <c r="I180" s="198"/>
      <c r="J180" s="199"/>
      <c r="K180" s="200">
        <f>ROUND(P180*H180,2)</f>
        <v>0</v>
      </c>
      <c r="L180" s="195" t="s">
        <v>20</v>
      </c>
      <c r="M180" s="201"/>
      <c r="N180" s="202" t="s">
        <v>20</v>
      </c>
      <c r="O180" s="182" t="s">
        <v>40</v>
      </c>
      <c r="P180" s="183">
        <f>I180+J180</f>
        <v>0</v>
      </c>
      <c r="Q180" s="183">
        <f>ROUND(I180*H180,2)</f>
        <v>0</v>
      </c>
      <c r="R180" s="183">
        <f>ROUND(J180*H180,2)</f>
        <v>0</v>
      </c>
      <c r="S180" s="62"/>
      <c r="T180" s="184">
        <f>S180*H180</f>
        <v>0</v>
      </c>
      <c r="U180" s="184">
        <v>0</v>
      </c>
      <c r="V180" s="184">
        <f>U180*H180</f>
        <v>0</v>
      </c>
      <c r="W180" s="184">
        <v>0</v>
      </c>
      <c r="X180" s="185">
        <f>W180*H180</f>
        <v>0</v>
      </c>
      <c r="Y180" s="32"/>
      <c r="Z180" s="32"/>
      <c r="AA180" s="32"/>
      <c r="AB180" s="32"/>
      <c r="AC180" s="32"/>
      <c r="AD180" s="32"/>
      <c r="AE180" s="32"/>
      <c r="AR180" s="186" t="s">
        <v>165</v>
      </c>
      <c r="AT180" s="186" t="s">
        <v>162</v>
      </c>
      <c r="AU180" s="186" t="s">
        <v>81</v>
      </c>
      <c r="AY180" s="15" t="s">
        <v>147</v>
      </c>
      <c r="BE180" s="187">
        <f>IF(O180="základní",K180,0)</f>
        <v>0</v>
      </c>
      <c r="BF180" s="187">
        <f>IF(O180="snížená",K180,0)</f>
        <v>0</v>
      </c>
      <c r="BG180" s="187">
        <f>IF(O180="zákl. přenesená",K180,0)</f>
        <v>0</v>
      </c>
      <c r="BH180" s="187">
        <f>IF(O180="sníž. přenesená",K180,0)</f>
        <v>0</v>
      </c>
      <c r="BI180" s="187">
        <f>IF(O180="nulová",K180,0)</f>
        <v>0</v>
      </c>
      <c r="BJ180" s="15" t="s">
        <v>79</v>
      </c>
      <c r="BK180" s="187">
        <f>ROUND(P180*H180,2)</f>
        <v>0</v>
      </c>
      <c r="BL180" s="15" t="s">
        <v>157</v>
      </c>
      <c r="BM180" s="186" t="s">
        <v>306</v>
      </c>
    </row>
    <row r="181" spans="1:65" s="2" customFormat="1" ht="16.45" customHeight="1">
      <c r="A181" s="32"/>
      <c r="B181" s="33"/>
      <c r="C181" s="174" t="s">
        <v>307</v>
      </c>
      <c r="D181" s="174" t="s">
        <v>152</v>
      </c>
      <c r="E181" s="175" t="s">
        <v>232</v>
      </c>
      <c r="F181" s="176" t="s">
        <v>233</v>
      </c>
      <c r="G181" s="177" t="s">
        <v>155</v>
      </c>
      <c r="H181" s="178">
        <v>2</v>
      </c>
      <c r="I181" s="179"/>
      <c r="J181" s="179"/>
      <c r="K181" s="180">
        <f>ROUND(P181*H181,2)</f>
        <v>0</v>
      </c>
      <c r="L181" s="176" t="s">
        <v>20</v>
      </c>
      <c r="M181" s="37"/>
      <c r="N181" s="181" t="s">
        <v>20</v>
      </c>
      <c r="O181" s="182" t="s">
        <v>40</v>
      </c>
      <c r="P181" s="183">
        <f>I181+J181</f>
        <v>0</v>
      </c>
      <c r="Q181" s="183">
        <f>ROUND(I181*H181,2)</f>
        <v>0</v>
      </c>
      <c r="R181" s="183">
        <f>ROUND(J181*H181,2)</f>
        <v>0</v>
      </c>
      <c r="S181" s="62"/>
      <c r="T181" s="184">
        <f>S181*H181</f>
        <v>0</v>
      </c>
      <c r="U181" s="184">
        <v>0</v>
      </c>
      <c r="V181" s="184">
        <f>U181*H181</f>
        <v>0</v>
      </c>
      <c r="W181" s="184">
        <v>0</v>
      </c>
      <c r="X181" s="185">
        <f>W181*H181</f>
        <v>0</v>
      </c>
      <c r="Y181" s="32"/>
      <c r="Z181" s="32"/>
      <c r="AA181" s="32"/>
      <c r="AB181" s="32"/>
      <c r="AC181" s="32"/>
      <c r="AD181" s="32"/>
      <c r="AE181" s="32"/>
      <c r="AR181" s="186" t="s">
        <v>157</v>
      </c>
      <c r="AT181" s="186" t="s">
        <v>152</v>
      </c>
      <c r="AU181" s="186" t="s">
        <v>81</v>
      </c>
      <c r="AY181" s="15" t="s">
        <v>147</v>
      </c>
      <c r="BE181" s="187">
        <f>IF(O181="základní",K181,0)</f>
        <v>0</v>
      </c>
      <c r="BF181" s="187">
        <f>IF(O181="snížená",K181,0)</f>
        <v>0</v>
      </c>
      <c r="BG181" s="187">
        <f>IF(O181="zákl. přenesená",K181,0)</f>
        <v>0</v>
      </c>
      <c r="BH181" s="187">
        <f>IF(O181="sníž. přenesená",K181,0)</f>
        <v>0</v>
      </c>
      <c r="BI181" s="187">
        <f>IF(O181="nulová",K181,0)</f>
        <v>0</v>
      </c>
      <c r="BJ181" s="15" t="s">
        <v>79</v>
      </c>
      <c r="BK181" s="187">
        <f>ROUND(P181*H181,2)</f>
        <v>0</v>
      </c>
      <c r="BL181" s="15" t="s">
        <v>157</v>
      </c>
      <c r="BM181" s="186" t="s">
        <v>308</v>
      </c>
    </row>
    <row r="182" spans="1:65" s="2" customFormat="1" ht="16.45" customHeight="1">
      <c r="A182" s="32"/>
      <c r="B182" s="33"/>
      <c r="C182" s="193" t="s">
        <v>309</v>
      </c>
      <c r="D182" s="193" t="s">
        <v>162</v>
      </c>
      <c r="E182" s="194" t="s">
        <v>283</v>
      </c>
      <c r="F182" s="195" t="s">
        <v>284</v>
      </c>
      <c r="G182" s="196" t="s">
        <v>155</v>
      </c>
      <c r="H182" s="197">
        <v>1</v>
      </c>
      <c r="I182" s="198"/>
      <c r="J182" s="199"/>
      <c r="K182" s="200">
        <f>ROUND(P182*H182,2)</f>
        <v>0</v>
      </c>
      <c r="L182" s="195" t="s">
        <v>20</v>
      </c>
      <c r="M182" s="201"/>
      <c r="N182" s="202" t="s">
        <v>20</v>
      </c>
      <c r="O182" s="182" t="s">
        <v>40</v>
      </c>
      <c r="P182" s="183">
        <f>I182+J182</f>
        <v>0</v>
      </c>
      <c r="Q182" s="183">
        <f>ROUND(I182*H182,2)</f>
        <v>0</v>
      </c>
      <c r="R182" s="183">
        <f>ROUND(J182*H182,2)</f>
        <v>0</v>
      </c>
      <c r="S182" s="62"/>
      <c r="T182" s="184">
        <f>S182*H182</f>
        <v>0</v>
      </c>
      <c r="U182" s="184">
        <v>0</v>
      </c>
      <c r="V182" s="184">
        <f>U182*H182</f>
        <v>0</v>
      </c>
      <c r="W182" s="184">
        <v>0</v>
      </c>
      <c r="X182" s="185">
        <f>W182*H182</f>
        <v>0</v>
      </c>
      <c r="Y182" s="32"/>
      <c r="Z182" s="32"/>
      <c r="AA182" s="32"/>
      <c r="AB182" s="32"/>
      <c r="AC182" s="32"/>
      <c r="AD182" s="32"/>
      <c r="AE182" s="32"/>
      <c r="AR182" s="186" t="s">
        <v>165</v>
      </c>
      <c r="AT182" s="186" t="s">
        <v>162</v>
      </c>
      <c r="AU182" s="186" t="s">
        <v>81</v>
      </c>
      <c r="AY182" s="15" t="s">
        <v>147</v>
      </c>
      <c r="BE182" s="187">
        <f>IF(O182="základní",K182,0)</f>
        <v>0</v>
      </c>
      <c r="BF182" s="187">
        <f>IF(O182="snížená",K182,0)</f>
        <v>0</v>
      </c>
      <c r="BG182" s="187">
        <f>IF(O182="zákl. přenesená",K182,0)</f>
        <v>0</v>
      </c>
      <c r="BH182" s="187">
        <f>IF(O182="sníž. přenesená",K182,0)</f>
        <v>0</v>
      </c>
      <c r="BI182" s="187">
        <f>IF(O182="nulová",K182,0)</f>
        <v>0</v>
      </c>
      <c r="BJ182" s="15" t="s">
        <v>79</v>
      </c>
      <c r="BK182" s="187">
        <f>ROUND(P182*H182,2)</f>
        <v>0</v>
      </c>
      <c r="BL182" s="15" t="s">
        <v>157</v>
      </c>
      <c r="BM182" s="186" t="s">
        <v>310</v>
      </c>
    </row>
    <row r="183" spans="1:65" s="13" customFormat="1" ht="10.65">
      <c r="B183" s="203"/>
      <c r="C183" s="204"/>
      <c r="D183" s="205" t="s">
        <v>167</v>
      </c>
      <c r="E183" s="206" t="s">
        <v>20</v>
      </c>
      <c r="F183" s="207" t="s">
        <v>195</v>
      </c>
      <c r="G183" s="204"/>
      <c r="H183" s="208">
        <v>1</v>
      </c>
      <c r="I183" s="209"/>
      <c r="J183" s="209"/>
      <c r="K183" s="204"/>
      <c r="L183" s="204"/>
      <c r="M183" s="210"/>
      <c r="N183" s="211"/>
      <c r="O183" s="212"/>
      <c r="P183" s="212"/>
      <c r="Q183" s="212"/>
      <c r="R183" s="212"/>
      <c r="S183" s="212"/>
      <c r="T183" s="212"/>
      <c r="U183" s="212"/>
      <c r="V183" s="212"/>
      <c r="W183" s="212"/>
      <c r="X183" s="213"/>
      <c r="AT183" s="214" t="s">
        <v>167</v>
      </c>
      <c r="AU183" s="214" t="s">
        <v>81</v>
      </c>
      <c r="AV183" s="13" t="s">
        <v>81</v>
      </c>
      <c r="AW183" s="13" t="s">
        <v>5</v>
      </c>
      <c r="AX183" s="13" t="s">
        <v>79</v>
      </c>
      <c r="AY183" s="214" t="s">
        <v>147</v>
      </c>
    </row>
    <row r="184" spans="1:65" s="2" customFormat="1" ht="16.45" customHeight="1">
      <c r="A184" s="32"/>
      <c r="B184" s="33"/>
      <c r="C184" s="193" t="s">
        <v>311</v>
      </c>
      <c r="D184" s="193" t="s">
        <v>162</v>
      </c>
      <c r="E184" s="194" t="s">
        <v>287</v>
      </c>
      <c r="F184" s="195" t="s">
        <v>288</v>
      </c>
      <c r="G184" s="196" t="s">
        <v>155</v>
      </c>
      <c r="H184" s="197">
        <v>1</v>
      </c>
      <c r="I184" s="198"/>
      <c r="J184" s="199"/>
      <c r="K184" s="200">
        <f>ROUND(P184*H184,2)</f>
        <v>0</v>
      </c>
      <c r="L184" s="195" t="s">
        <v>20</v>
      </c>
      <c r="M184" s="201"/>
      <c r="N184" s="202" t="s">
        <v>20</v>
      </c>
      <c r="O184" s="182" t="s">
        <v>40</v>
      </c>
      <c r="P184" s="183">
        <f>I184+J184</f>
        <v>0</v>
      </c>
      <c r="Q184" s="183">
        <f>ROUND(I184*H184,2)</f>
        <v>0</v>
      </c>
      <c r="R184" s="183">
        <f>ROUND(J184*H184,2)</f>
        <v>0</v>
      </c>
      <c r="S184" s="62"/>
      <c r="T184" s="184">
        <f>S184*H184</f>
        <v>0</v>
      </c>
      <c r="U184" s="184">
        <v>0</v>
      </c>
      <c r="V184" s="184">
        <f>U184*H184</f>
        <v>0</v>
      </c>
      <c r="W184" s="184">
        <v>0</v>
      </c>
      <c r="X184" s="185">
        <f>W184*H184</f>
        <v>0</v>
      </c>
      <c r="Y184" s="32"/>
      <c r="Z184" s="32"/>
      <c r="AA184" s="32"/>
      <c r="AB184" s="32"/>
      <c r="AC184" s="32"/>
      <c r="AD184" s="32"/>
      <c r="AE184" s="32"/>
      <c r="AR184" s="186" t="s">
        <v>165</v>
      </c>
      <c r="AT184" s="186" t="s">
        <v>162</v>
      </c>
      <c r="AU184" s="186" t="s">
        <v>81</v>
      </c>
      <c r="AY184" s="15" t="s">
        <v>147</v>
      </c>
      <c r="BE184" s="187">
        <f>IF(O184="základní",K184,0)</f>
        <v>0</v>
      </c>
      <c r="BF184" s="187">
        <f>IF(O184="snížená",K184,0)</f>
        <v>0</v>
      </c>
      <c r="BG184" s="187">
        <f>IF(O184="zákl. přenesená",K184,0)</f>
        <v>0</v>
      </c>
      <c r="BH184" s="187">
        <f>IF(O184="sníž. přenesená",K184,0)</f>
        <v>0</v>
      </c>
      <c r="BI184" s="187">
        <f>IF(O184="nulová",K184,0)</f>
        <v>0</v>
      </c>
      <c r="BJ184" s="15" t="s">
        <v>79</v>
      </c>
      <c r="BK184" s="187">
        <f>ROUND(P184*H184,2)</f>
        <v>0</v>
      </c>
      <c r="BL184" s="15" t="s">
        <v>157</v>
      </c>
      <c r="BM184" s="186" t="s">
        <v>312</v>
      </c>
    </row>
    <row r="185" spans="1:65" s="13" customFormat="1" ht="10.65">
      <c r="B185" s="203"/>
      <c r="C185" s="204"/>
      <c r="D185" s="205" t="s">
        <v>167</v>
      </c>
      <c r="E185" s="206" t="s">
        <v>20</v>
      </c>
      <c r="F185" s="207" t="s">
        <v>195</v>
      </c>
      <c r="G185" s="204"/>
      <c r="H185" s="208">
        <v>1</v>
      </c>
      <c r="I185" s="209"/>
      <c r="J185" s="209"/>
      <c r="K185" s="204"/>
      <c r="L185" s="204"/>
      <c r="M185" s="210"/>
      <c r="N185" s="211"/>
      <c r="O185" s="212"/>
      <c r="P185" s="212"/>
      <c r="Q185" s="212"/>
      <c r="R185" s="212"/>
      <c r="S185" s="212"/>
      <c r="T185" s="212"/>
      <c r="U185" s="212"/>
      <c r="V185" s="212"/>
      <c r="W185" s="212"/>
      <c r="X185" s="213"/>
      <c r="AT185" s="214" t="s">
        <v>167</v>
      </c>
      <c r="AU185" s="214" t="s">
        <v>81</v>
      </c>
      <c r="AV185" s="13" t="s">
        <v>81</v>
      </c>
      <c r="AW185" s="13" t="s">
        <v>5</v>
      </c>
      <c r="AX185" s="13" t="s">
        <v>79</v>
      </c>
      <c r="AY185" s="214" t="s">
        <v>147</v>
      </c>
    </row>
    <row r="186" spans="1:65" s="12" customFormat="1" ht="22.85" customHeight="1">
      <c r="B186" s="157"/>
      <c r="C186" s="158"/>
      <c r="D186" s="159" t="s">
        <v>70</v>
      </c>
      <c r="E186" s="172" t="s">
        <v>313</v>
      </c>
      <c r="F186" s="172" t="s">
        <v>314</v>
      </c>
      <c r="G186" s="158"/>
      <c r="H186" s="158"/>
      <c r="I186" s="161"/>
      <c r="J186" s="161"/>
      <c r="K186" s="173">
        <f>BK186</f>
        <v>0</v>
      </c>
      <c r="L186" s="158"/>
      <c r="M186" s="163"/>
      <c r="N186" s="164"/>
      <c r="O186" s="165"/>
      <c r="P186" s="165"/>
      <c r="Q186" s="166">
        <f>SUM(Q187:Q212)</f>
        <v>0</v>
      </c>
      <c r="R186" s="166">
        <f>SUM(R187:R212)</f>
        <v>0</v>
      </c>
      <c r="S186" s="165"/>
      <c r="T186" s="167">
        <f>SUM(T187:T212)</f>
        <v>0</v>
      </c>
      <c r="U186" s="165"/>
      <c r="V186" s="167">
        <f>SUM(V187:V212)</f>
        <v>0</v>
      </c>
      <c r="W186" s="165"/>
      <c r="X186" s="168">
        <f>SUM(X187:X212)</f>
        <v>0</v>
      </c>
      <c r="AR186" s="169" t="s">
        <v>81</v>
      </c>
      <c r="AT186" s="170" t="s">
        <v>70</v>
      </c>
      <c r="AU186" s="170" t="s">
        <v>79</v>
      </c>
      <c r="AY186" s="169" t="s">
        <v>147</v>
      </c>
      <c r="BK186" s="171">
        <f>SUM(BK187:BK212)</f>
        <v>0</v>
      </c>
    </row>
    <row r="187" spans="1:65" s="2" customFormat="1" ht="37.9" customHeight="1">
      <c r="A187" s="32"/>
      <c r="B187" s="33"/>
      <c r="C187" s="174" t="s">
        <v>315</v>
      </c>
      <c r="D187" s="174" t="s">
        <v>152</v>
      </c>
      <c r="E187" s="175" t="s">
        <v>209</v>
      </c>
      <c r="F187" s="176" t="s">
        <v>210</v>
      </c>
      <c r="G187" s="177" t="s">
        <v>155</v>
      </c>
      <c r="H187" s="178">
        <v>2</v>
      </c>
      <c r="I187" s="179"/>
      <c r="J187" s="179"/>
      <c r="K187" s="180">
        <f>ROUND(P187*H187,2)</f>
        <v>0</v>
      </c>
      <c r="L187" s="176" t="s">
        <v>156</v>
      </c>
      <c r="M187" s="37"/>
      <c r="N187" s="181" t="s">
        <v>20</v>
      </c>
      <c r="O187" s="182" t="s">
        <v>40</v>
      </c>
      <c r="P187" s="183">
        <f>I187+J187</f>
        <v>0</v>
      </c>
      <c r="Q187" s="183">
        <f>ROUND(I187*H187,2)</f>
        <v>0</v>
      </c>
      <c r="R187" s="183">
        <f>ROUND(J187*H187,2)</f>
        <v>0</v>
      </c>
      <c r="S187" s="62"/>
      <c r="T187" s="184">
        <f>S187*H187</f>
        <v>0</v>
      </c>
      <c r="U187" s="184">
        <v>0</v>
      </c>
      <c r="V187" s="184">
        <f>U187*H187</f>
        <v>0</v>
      </c>
      <c r="W187" s="184">
        <v>0</v>
      </c>
      <c r="X187" s="185">
        <f>W187*H187</f>
        <v>0</v>
      </c>
      <c r="Y187" s="32"/>
      <c r="Z187" s="32"/>
      <c r="AA187" s="32"/>
      <c r="AB187" s="32"/>
      <c r="AC187" s="32"/>
      <c r="AD187" s="32"/>
      <c r="AE187" s="32"/>
      <c r="AR187" s="186" t="s">
        <v>157</v>
      </c>
      <c r="AT187" s="186" t="s">
        <v>152</v>
      </c>
      <c r="AU187" s="186" t="s">
        <v>81</v>
      </c>
      <c r="AY187" s="15" t="s">
        <v>147</v>
      </c>
      <c r="BE187" s="187">
        <f>IF(O187="základní",K187,0)</f>
        <v>0</v>
      </c>
      <c r="BF187" s="187">
        <f>IF(O187="snížená",K187,0)</f>
        <v>0</v>
      </c>
      <c r="BG187" s="187">
        <f>IF(O187="zákl. přenesená",K187,0)</f>
        <v>0</v>
      </c>
      <c r="BH187" s="187">
        <f>IF(O187="sníž. přenesená",K187,0)</f>
        <v>0</v>
      </c>
      <c r="BI187" s="187">
        <f>IF(O187="nulová",K187,0)</f>
        <v>0</v>
      </c>
      <c r="BJ187" s="15" t="s">
        <v>79</v>
      </c>
      <c r="BK187" s="187">
        <f>ROUND(P187*H187,2)</f>
        <v>0</v>
      </c>
      <c r="BL187" s="15" t="s">
        <v>157</v>
      </c>
      <c r="BM187" s="186" t="s">
        <v>316</v>
      </c>
    </row>
    <row r="188" spans="1:65" s="2" customFormat="1" ht="10.65">
      <c r="A188" s="32"/>
      <c r="B188" s="33"/>
      <c r="C188" s="34"/>
      <c r="D188" s="188" t="s">
        <v>160</v>
      </c>
      <c r="E188" s="34"/>
      <c r="F188" s="189" t="s">
        <v>212</v>
      </c>
      <c r="G188" s="34"/>
      <c r="H188" s="34"/>
      <c r="I188" s="190"/>
      <c r="J188" s="190"/>
      <c r="K188" s="34"/>
      <c r="L188" s="34"/>
      <c r="M188" s="37"/>
      <c r="N188" s="191"/>
      <c r="O188" s="192"/>
      <c r="P188" s="62"/>
      <c r="Q188" s="62"/>
      <c r="R188" s="62"/>
      <c r="S188" s="62"/>
      <c r="T188" s="62"/>
      <c r="U188" s="62"/>
      <c r="V188" s="62"/>
      <c r="W188" s="62"/>
      <c r="X188" s="63"/>
      <c r="Y188" s="32"/>
      <c r="Z188" s="32"/>
      <c r="AA188" s="32"/>
      <c r="AB188" s="32"/>
      <c r="AC188" s="32"/>
      <c r="AD188" s="32"/>
      <c r="AE188" s="32"/>
      <c r="AT188" s="15" t="s">
        <v>160</v>
      </c>
      <c r="AU188" s="15" t="s">
        <v>81</v>
      </c>
    </row>
    <row r="189" spans="1:65" s="2" customFormat="1" ht="24.1" customHeight="1">
      <c r="A189" s="32"/>
      <c r="B189" s="33"/>
      <c r="C189" s="193" t="s">
        <v>317</v>
      </c>
      <c r="D189" s="193" t="s">
        <v>162</v>
      </c>
      <c r="E189" s="194" t="s">
        <v>214</v>
      </c>
      <c r="F189" s="195" t="s">
        <v>215</v>
      </c>
      <c r="G189" s="196" t="s">
        <v>155</v>
      </c>
      <c r="H189" s="197">
        <v>1</v>
      </c>
      <c r="I189" s="198"/>
      <c r="J189" s="199"/>
      <c r="K189" s="200">
        <f>ROUND(P189*H189,2)</f>
        <v>0</v>
      </c>
      <c r="L189" s="195" t="s">
        <v>20</v>
      </c>
      <c r="M189" s="201"/>
      <c r="N189" s="202" t="s">
        <v>20</v>
      </c>
      <c r="O189" s="182" t="s">
        <v>40</v>
      </c>
      <c r="P189" s="183">
        <f>I189+J189</f>
        <v>0</v>
      </c>
      <c r="Q189" s="183">
        <f>ROUND(I189*H189,2)</f>
        <v>0</v>
      </c>
      <c r="R189" s="183">
        <f>ROUND(J189*H189,2)</f>
        <v>0</v>
      </c>
      <c r="S189" s="62"/>
      <c r="T189" s="184">
        <f>S189*H189</f>
        <v>0</v>
      </c>
      <c r="U189" s="184">
        <v>0</v>
      </c>
      <c r="V189" s="184">
        <f>U189*H189</f>
        <v>0</v>
      </c>
      <c r="W189" s="184">
        <v>0</v>
      </c>
      <c r="X189" s="185">
        <f>W189*H189</f>
        <v>0</v>
      </c>
      <c r="Y189" s="32"/>
      <c r="Z189" s="32"/>
      <c r="AA189" s="32"/>
      <c r="AB189" s="32"/>
      <c r="AC189" s="32"/>
      <c r="AD189" s="32"/>
      <c r="AE189" s="32"/>
      <c r="AR189" s="186" t="s">
        <v>165</v>
      </c>
      <c r="AT189" s="186" t="s">
        <v>162</v>
      </c>
      <c r="AU189" s="186" t="s">
        <v>81</v>
      </c>
      <c r="AY189" s="15" t="s">
        <v>147</v>
      </c>
      <c r="BE189" s="187">
        <f>IF(O189="základní",K189,0)</f>
        <v>0</v>
      </c>
      <c r="BF189" s="187">
        <f>IF(O189="snížená",K189,0)</f>
        <v>0</v>
      </c>
      <c r="BG189" s="187">
        <f>IF(O189="zákl. přenesená",K189,0)</f>
        <v>0</v>
      </c>
      <c r="BH189" s="187">
        <f>IF(O189="sníž. přenesená",K189,0)</f>
        <v>0</v>
      </c>
      <c r="BI189" s="187">
        <f>IF(O189="nulová",K189,0)</f>
        <v>0</v>
      </c>
      <c r="BJ189" s="15" t="s">
        <v>79</v>
      </c>
      <c r="BK189" s="187">
        <f>ROUND(P189*H189,2)</f>
        <v>0</v>
      </c>
      <c r="BL189" s="15" t="s">
        <v>157</v>
      </c>
      <c r="BM189" s="186" t="s">
        <v>318</v>
      </c>
    </row>
    <row r="190" spans="1:65" s="13" customFormat="1" ht="10.65">
      <c r="B190" s="203"/>
      <c r="C190" s="204"/>
      <c r="D190" s="205" t="s">
        <v>167</v>
      </c>
      <c r="E190" s="206" t="s">
        <v>20</v>
      </c>
      <c r="F190" s="207" t="s">
        <v>195</v>
      </c>
      <c r="G190" s="204"/>
      <c r="H190" s="208">
        <v>1</v>
      </c>
      <c r="I190" s="209"/>
      <c r="J190" s="209"/>
      <c r="K190" s="204"/>
      <c r="L190" s="204"/>
      <c r="M190" s="210"/>
      <c r="N190" s="211"/>
      <c r="O190" s="212"/>
      <c r="P190" s="212"/>
      <c r="Q190" s="212"/>
      <c r="R190" s="212"/>
      <c r="S190" s="212"/>
      <c r="T190" s="212"/>
      <c r="U190" s="212"/>
      <c r="V190" s="212"/>
      <c r="W190" s="212"/>
      <c r="X190" s="213"/>
      <c r="AT190" s="214" t="s">
        <v>167</v>
      </c>
      <c r="AU190" s="214" t="s">
        <v>81</v>
      </c>
      <c r="AV190" s="13" t="s">
        <v>81</v>
      </c>
      <c r="AW190" s="13" t="s">
        <v>5</v>
      </c>
      <c r="AX190" s="13" t="s">
        <v>79</v>
      </c>
      <c r="AY190" s="214" t="s">
        <v>147</v>
      </c>
    </row>
    <row r="191" spans="1:65" s="2" customFormat="1" ht="24.1" customHeight="1">
      <c r="A191" s="32"/>
      <c r="B191" s="33"/>
      <c r="C191" s="174" t="s">
        <v>319</v>
      </c>
      <c r="D191" s="174" t="s">
        <v>152</v>
      </c>
      <c r="E191" s="175" t="s">
        <v>219</v>
      </c>
      <c r="F191" s="176" t="s">
        <v>220</v>
      </c>
      <c r="G191" s="177" t="s">
        <v>155</v>
      </c>
      <c r="H191" s="178">
        <v>28</v>
      </c>
      <c r="I191" s="179"/>
      <c r="J191" s="179"/>
      <c r="K191" s="180">
        <f>ROUND(P191*H191,2)</f>
        <v>0</v>
      </c>
      <c r="L191" s="176" t="s">
        <v>156</v>
      </c>
      <c r="M191" s="37"/>
      <c r="N191" s="181" t="s">
        <v>20</v>
      </c>
      <c r="O191" s="182" t="s">
        <v>40</v>
      </c>
      <c r="P191" s="183">
        <f>I191+J191</f>
        <v>0</v>
      </c>
      <c r="Q191" s="183">
        <f>ROUND(I191*H191,2)</f>
        <v>0</v>
      </c>
      <c r="R191" s="183">
        <f>ROUND(J191*H191,2)</f>
        <v>0</v>
      </c>
      <c r="S191" s="62"/>
      <c r="T191" s="184">
        <f>S191*H191</f>
        <v>0</v>
      </c>
      <c r="U191" s="184">
        <v>0</v>
      </c>
      <c r="V191" s="184">
        <f>U191*H191</f>
        <v>0</v>
      </c>
      <c r="W191" s="184">
        <v>0</v>
      </c>
      <c r="X191" s="185">
        <f>W191*H191</f>
        <v>0</v>
      </c>
      <c r="Y191" s="32"/>
      <c r="Z191" s="32"/>
      <c r="AA191" s="32"/>
      <c r="AB191" s="32"/>
      <c r="AC191" s="32"/>
      <c r="AD191" s="32"/>
      <c r="AE191" s="32"/>
      <c r="AR191" s="186" t="s">
        <v>157</v>
      </c>
      <c r="AT191" s="186" t="s">
        <v>152</v>
      </c>
      <c r="AU191" s="186" t="s">
        <v>81</v>
      </c>
      <c r="AY191" s="15" t="s">
        <v>147</v>
      </c>
      <c r="BE191" s="187">
        <f>IF(O191="základní",K191,0)</f>
        <v>0</v>
      </c>
      <c r="BF191" s="187">
        <f>IF(O191="snížená",K191,0)</f>
        <v>0</v>
      </c>
      <c r="BG191" s="187">
        <f>IF(O191="zákl. přenesená",K191,0)</f>
        <v>0</v>
      </c>
      <c r="BH191" s="187">
        <f>IF(O191="sníž. přenesená",K191,0)</f>
        <v>0</v>
      </c>
      <c r="BI191" s="187">
        <f>IF(O191="nulová",K191,0)</f>
        <v>0</v>
      </c>
      <c r="BJ191" s="15" t="s">
        <v>79</v>
      </c>
      <c r="BK191" s="187">
        <f>ROUND(P191*H191,2)</f>
        <v>0</v>
      </c>
      <c r="BL191" s="15" t="s">
        <v>157</v>
      </c>
      <c r="BM191" s="186" t="s">
        <v>320</v>
      </c>
    </row>
    <row r="192" spans="1:65" s="2" customFormat="1" ht="10.65">
      <c r="A192" s="32"/>
      <c r="B192" s="33"/>
      <c r="C192" s="34"/>
      <c r="D192" s="188" t="s">
        <v>160</v>
      </c>
      <c r="E192" s="34"/>
      <c r="F192" s="189" t="s">
        <v>222</v>
      </c>
      <c r="G192" s="34"/>
      <c r="H192" s="34"/>
      <c r="I192" s="190"/>
      <c r="J192" s="190"/>
      <c r="K192" s="34"/>
      <c r="L192" s="34"/>
      <c r="M192" s="37"/>
      <c r="N192" s="191"/>
      <c r="O192" s="192"/>
      <c r="P192" s="62"/>
      <c r="Q192" s="62"/>
      <c r="R192" s="62"/>
      <c r="S192" s="62"/>
      <c r="T192" s="62"/>
      <c r="U192" s="62"/>
      <c r="V192" s="62"/>
      <c r="W192" s="62"/>
      <c r="X192" s="63"/>
      <c r="Y192" s="32"/>
      <c r="Z192" s="32"/>
      <c r="AA192" s="32"/>
      <c r="AB192" s="32"/>
      <c r="AC192" s="32"/>
      <c r="AD192" s="32"/>
      <c r="AE192" s="32"/>
      <c r="AT192" s="15" t="s">
        <v>160</v>
      </c>
      <c r="AU192" s="15" t="s">
        <v>81</v>
      </c>
    </row>
    <row r="193" spans="1:65" s="2" customFormat="1" ht="24.1" customHeight="1">
      <c r="A193" s="32"/>
      <c r="B193" s="33"/>
      <c r="C193" s="174" t="s">
        <v>321</v>
      </c>
      <c r="D193" s="174" t="s">
        <v>152</v>
      </c>
      <c r="E193" s="175" t="s">
        <v>224</v>
      </c>
      <c r="F193" s="176" t="s">
        <v>225</v>
      </c>
      <c r="G193" s="177" t="s">
        <v>155</v>
      </c>
      <c r="H193" s="178">
        <v>28</v>
      </c>
      <c r="I193" s="179"/>
      <c r="J193" s="179"/>
      <c r="K193" s="180">
        <f>ROUND(P193*H193,2)</f>
        <v>0</v>
      </c>
      <c r="L193" s="176" t="s">
        <v>156</v>
      </c>
      <c r="M193" s="37"/>
      <c r="N193" s="181" t="s">
        <v>20</v>
      </c>
      <c r="O193" s="182" t="s">
        <v>40</v>
      </c>
      <c r="P193" s="183">
        <f>I193+J193</f>
        <v>0</v>
      </c>
      <c r="Q193" s="183">
        <f>ROUND(I193*H193,2)</f>
        <v>0</v>
      </c>
      <c r="R193" s="183">
        <f>ROUND(J193*H193,2)</f>
        <v>0</v>
      </c>
      <c r="S193" s="62"/>
      <c r="T193" s="184">
        <f>S193*H193</f>
        <v>0</v>
      </c>
      <c r="U193" s="184">
        <v>0</v>
      </c>
      <c r="V193" s="184">
        <f>U193*H193</f>
        <v>0</v>
      </c>
      <c r="W193" s="184">
        <v>0</v>
      </c>
      <c r="X193" s="185">
        <f>W193*H193</f>
        <v>0</v>
      </c>
      <c r="Y193" s="32"/>
      <c r="Z193" s="32"/>
      <c r="AA193" s="32"/>
      <c r="AB193" s="32"/>
      <c r="AC193" s="32"/>
      <c r="AD193" s="32"/>
      <c r="AE193" s="32"/>
      <c r="AR193" s="186" t="s">
        <v>157</v>
      </c>
      <c r="AT193" s="186" t="s">
        <v>152</v>
      </c>
      <c r="AU193" s="186" t="s">
        <v>81</v>
      </c>
      <c r="AY193" s="15" t="s">
        <v>147</v>
      </c>
      <c r="BE193" s="187">
        <f>IF(O193="základní",K193,0)</f>
        <v>0</v>
      </c>
      <c r="BF193" s="187">
        <f>IF(O193="snížená",K193,0)</f>
        <v>0</v>
      </c>
      <c r="BG193" s="187">
        <f>IF(O193="zákl. přenesená",K193,0)</f>
        <v>0</v>
      </c>
      <c r="BH193" s="187">
        <f>IF(O193="sníž. přenesená",K193,0)</f>
        <v>0</v>
      </c>
      <c r="BI193" s="187">
        <f>IF(O193="nulová",K193,0)</f>
        <v>0</v>
      </c>
      <c r="BJ193" s="15" t="s">
        <v>79</v>
      </c>
      <c r="BK193" s="187">
        <f>ROUND(P193*H193,2)</f>
        <v>0</v>
      </c>
      <c r="BL193" s="15" t="s">
        <v>157</v>
      </c>
      <c r="BM193" s="186" t="s">
        <v>322</v>
      </c>
    </row>
    <row r="194" spans="1:65" s="2" customFormat="1" ht="10.65">
      <c r="A194" s="32"/>
      <c r="B194" s="33"/>
      <c r="C194" s="34"/>
      <c r="D194" s="188" t="s">
        <v>160</v>
      </c>
      <c r="E194" s="34"/>
      <c r="F194" s="189" t="s">
        <v>227</v>
      </c>
      <c r="G194" s="34"/>
      <c r="H194" s="34"/>
      <c r="I194" s="190"/>
      <c r="J194" s="190"/>
      <c r="K194" s="34"/>
      <c r="L194" s="34"/>
      <c r="M194" s="37"/>
      <c r="N194" s="191"/>
      <c r="O194" s="192"/>
      <c r="P194" s="62"/>
      <c r="Q194" s="62"/>
      <c r="R194" s="62"/>
      <c r="S194" s="62"/>
      <c r="T194" s="62"/>
      <c r="U194" s="62"/>
      <c r="V194" s="62"/>
      <c r="W194" s="62"/>
      <c r="X194" s="63"/>
      <c r="Y194" s="32"/>
      <c r="Z194" s="32"/>
      <c r="AA194" s="32"/>
      <c r="AB194" s="32"/>
      <c r="AC194" s="32"/>
      <c r="AD194" s="32"/>
      <c r="AE194" s="32"/>
      <c r="AT194" s="15" t="s">
        <v>160</v>
      </c>
      <c r="AU194" s="15" t="s">
        <v>81</v>
      </c>
    </row>
    <row r="195" spans="1:65" s="2" customFormat="1" ht="49" customHeight="1">
      <c r="A195" s="32"/>
      <c r="B195" s="33"/>
      <c r="C195" s="193" t="s">
        <v>323</v>
      </c>
      <c r="D195" s="193" t="s">
        <v>162</v>
      </c>
      <c r="E195" s="194" t="s">
        <v>228</v>
      </c>
      <c r="F195" s="195" t="s">
        <v>229</v>
      </c>
      <c r="G195" s="196" t="s">
        <v>155</v>
      </c>
      <c r="H195" s="197">
        <v>8</v>
      </c>
      <c r="I195" s="198"/>
      <c r="J195" s="199"/>
      <c r="K195" s="200">
        <f>ROUND(P195*H195,2)</f>
        <v>0</v>
      </c>
      <c r="L195" s="195" t="s">
        <v>20</v>
      </c>
      <c r="M195" s="201"/>
      <c r="N195" s="202" t="s">
        <v>20</v>
      </c>
      <c r="O195" s="182" t="s">
        <v>40</v>
      </c>
      <c r="P195" s="183">
        <f>I195+J195</f>
        <v>0</v>
      </c>
      <c r="Q195" s="183">
        <f>ROUND(I195*H195,2)</f>
        <v>0</v>
      </c>
      <c r="R195" s="183">
        <f>ROUND(J195*H195,2)</f>
        <v>0</v>
      </c>
      <c r="S195" s="62"/>
      <c r="T195" s="184">
        <f>S195*H195</f>
        <v>0</v>
      </c>
      <c r="U195" s="184">
        <v>0</v>
      </c>
      <c r="V195" s="184">
        <f>U195*H195</f>
        <v>0</v>
      </c>
      <c r="W195" s="184">
        <v>0</v>
      </c>
      <c r="X195" s="185">
        <f>W195*H195</f>
        <v>0</v>
      </c>
      <c r="Y195" s="32"/>
      <c r="Z195" s="32"/>
      <c r="AA195" s="32"/>
      <c r="AB195" s="32"/>
      <c r="AC195" s="32"/>
      <c r="AD195" s="32"/>
      <c r="AE195" s="32"/>
      <c r="AR195" s="186" t="s">
        <v>165</v>
      </c>
      <c r="AT195" s="186" t="s">
        <v>162</v>
      </c>
      <c r="AU195" s="186" t="s">
        <v>81</v>
      </c>
      <c r="AY195" s="15" t="s">
        <v>147</v>
      </c>
      <c r="BE195" s="187">
        <f>IF(O195="základní",K195,0)</f>
        <v>0</v>
      </c>
      <c r="BF195" s="187">
        <f>IF(O195="snížená",K195,0)</f>
        <v>0</v>
      </c>
      <c r="BG195" s="187">
        <f>IF(O195="zákl. přenesená",K195,0)</f>
        <v>0</v>
      </c>
      <c r="BH195" s="187">
        <f>IF(O195="sníž. přenesená",K195,0)</f>
        <v>0</v>
      </c>
      <c r="BI195" s="187">
        <f>IF(O195="nulová",K195,0)</f>
        <v>0</v>
      </c>
      <c r="BJ195" s="15" t="s">
        <v>79</v>
      </c>
      <c r="BK195" s="187">
        <f>ROUND(P195*H195,2)</f>
        <v>0</v>
      </c>
      <c r="BL195" s="15" t="s">
        <v>157</v>
      </c>
      <c r="BM195" s="186" t="s">
        <v>324</v>
      </c>
    </row>
    <row r="196" spans="1:65" s="13" customFormat="1" ht="10.65">
      <c r="B196" s="203"/>
      <c r="C196" s="204"/>
      <c r="D196" s="205" t="s">
        <v>167</v>
      </c>
      <c r="E196" s="206" t="s">
        <v>20</v>
      </c>
      <c r="F196" s="207" t="s">
        <v>325</v>
      </c>
      <c r="G196" s="204"/>
      <c r="H196" s="208">
        <v>8</v>
      </c>
      <c r="I196" s="209"/>
      <c r="J196" s="209"/>
      <c r="K196" s="204"/>
      <c r="L196" s="204"/>
      <c r="M196" s="210"/>
      <c r="N196" s="211"/>
      <c r="O196" s="212"/>
      <c r="P196" s="212"/>
      <c r="Q196" s="212"/>
      <c r="R196" s="212"/>
      <c r="S196" s="212"/>
      <c r="T196" s="212"/>
      <c r="U196" s="212"/>
      <c r="V196" s="212"/>
      <c r="W196" s="212"/>
      <c r="X196" s="213"/>
      <c r="AT196" s="214" t="s">
        <v>167</v>
      </c>
      <c r="AU196" s="214" t="s">
        <v>81</v>
      </c>
      <c r="AV196" s="13" t="s">
        <v>81</v>
      </c>
      <c r="AW196" s="13" t="s">
        <v>5</v>
      </c>
      <c r="AX196" s="13" t="s">
        <v>79</v>
      </c>
      <c r="AY196" s="214" t="s">
        <v>147</v>
      </c>
    </row>
    <row r="197" spans="1:65" s="2" customFormat="1" ht="16.45" customHeight="1">
      <c r="A197" s="32"/>
      <c r="B197" s="33"/>
      <c r="C197" s="174" t="s">
        <v>326</v>
      </c>
      <c r="D197" s="174" t="s">
        <v>152</v>
      </c>
      <c r="E197" s="175" t="s">
        <v>232</v>
      </c>
      <c r="F197" s="176" t="s">
        <v>233</v>
      </c>
      <c r="G197" s="177" t="s">
        <v>155</v>
      </c>
      <c r="H197" s="178">
        <v>28</v>
      </c>
      <c r="I197" s="179"/>
      <c r="J197" s="179"/>
      <c r="K197" s="180">
        <f>ROUND(P197*H197,2)</f>
        <v>0</v>
      </c>
      <c r="L197" s="176" t="s">
        <v>20</v>
      </c>
      <c r="M197" s="37"/>
      <c r="N197" s="181" t="s">
        <v>20</v>
      </c>
      <c r="O197" s="182" t="s">
        <v>40</v>
      </c>
      <c r="P197" s="183">
        <f>I197+J197</f>
        <v>0</v>
      </c>
      <c r="Q197" s="183">
        <f>ROUND(I197*H197,2)</f>
        <v>0</v>
      </c>
      <c r="R197" s="183">
        <f>ROUND(J197*H197,2)</f>
        <v>0</v>
      </c>
      <c r="S197" s="62"/>
      <c r="T197" s="184">
        <f>S197*H197</f>
        <v>0</v>
      </c>
      <c r="U197" s="184">
        <v>0</v>
      </c>
      <c r="V197" s="184">
        <f>U197*H197</f>
        <v>0</v>
      </c>
      <c r="W197" s="184">
        <v>0</v>
      </c>
      <c r="X197" s="185">
        <f>W197*H197</f>
        <v>0</v>
      </c>
      <c r="Y197" s="32"/>
      <c r="Z197" s="32"/>
      <c r="AA197" s="32"/>
      <c r="AB197" s="32"/>
      <c r="AC197" s="32"/>
      <c r="AD197" s="32"/>
      <c r="AE197" s="32"/>
      <c r="AR197" s="186" t="s">
        <v>157</v>
      </c>
      <c r="AT197" s="186" t="s">
        <v>152</v>
      </c>
      <c r="AU197" s="186" t="s">
        <v>81</v>
      </c>
      <c r="AY197" s="15" t="s">
        <v>147</v>
      </c>
      <c r="BE197" s="187">
        <f>IF(O197="základní",K197,0)</f>
        <v>0</v>
      </c>
      <c r="BF197" s="187">
        <f>IF(O197="snížená",K197,0)</f>
        <v>0</v>
      </c>
      <c r="BG197" s="187">
        <f>IF(O197="zákl. přenesená",K197,0)</f>
        <v>0</v>
      </c>
      <c r="BH197" s="187">
        <f>IF(O197="sníž. přenesená",K197,0)</f>
        <v>0</v>
      </c>
      <c r="BI197" s="187">
        <f>IF(O197="nulová",K197,0)</f>
        <v>0</v>
      </c>
      <c r="BJ197" s="15" t="s">
        <v>79</v>
      </c>
      <c r="BK197" s="187">
        <f>ROUND(P197*H197,2)</f>
        <v>0</v>
      </c>
      <c r="BL197" s="15" t="s">
        <v>157</v>
      </c>
      <c r="BM197" s="186" t="s">
        <v>327</v>
      </c>
    </row>
    <row r="198" spans="1:65" s="2" customFormat="1" ht="16.45" customHeight="1">
      <c r="A198" s="32"/>
      <c r="B198" s="33"/>
      <c r="C198" s="193" t="s">
        <v>328</v>
      </c>
      <c r="D198" s="193" t="s">
        <v>162</v>
      </c>
      <c r="E198" s="194" t="s">
        <v>236</v>
      </c>
      <c r="F198" s="195" t="s">
        <v>237</v>
      </c>
      <c r="G198" s="196" t="s">
        <v>155</v>
      </c>
      <c r="H198" s="197">
        <v>10</v>
      </c>
      <c r="I198" s="198"/>
      <c r="J198" s="199"/>
      <c r="K198" s="200">
        <f>ROUND(P198*H198,2)</f>
        <v>0</v>
      </c>
      <c r="L198" s="195" t="s">
        <v>20</v>
      </c>
      <c r="M198" s="201"/>
      <c r="N198" s="202" t="s">
        <v>20</v>
      </c>
      <c r="O198" s="182" t="s">
        <v>40</v>
      </c>
      <c r="P198" s="183">
        <f>I198+J198</f>
        <v>0</v>
      </c>
      <c r="Q198" s="183">
        <f>ROUND(I198*H198,2)</f>
        <v>0</v>
      </c>
      <c r="R198" s="183">
        <f>ROUND(J198*H198,2)</f>
        <v>0</v>
      </c>
      <c r="S198" s="62"/>
      <c r="T198" s="184">
        <f>S198*H198</f>
        <v>0</v>
      </c>
      <c r="U198" s="184">
        <v>0</v>
      </c>
      <c r="V198" s="184">
        <f>U198*H198</f>
        <v>0</v>
      </c>
      <c r="W198" s="184">
        <v>0</v>
      </c>
      <c r="X198" s="185">
        <f>W198*H198</f>
        <v>0</v>
      </c>
      <c r="Y198" s="32"/>
      <c r="Z198" s="32"/>
      <c r="AA198" s="32"/>
      <c r="AB198" s="32"/>
      <c r="AC198" s="32"/>
      <c r="AD198" s="32"/>
      <c r="AE198" s="32"/>
      <c r="AR198" s="186" t="s">
        <v>165</v>
      </c>
      <c r="AT198" s="186" t="s">
        <v>162</v>
      </c>
      <c r="AU198" s="186" t="s">
        <v>81</v>
      </c>
      <c r="AY198" s="15" t="s">
        <v>147</v>
      </c>
      <c r="BE198" s="187">
        <f>IF(O198="základní",K198,0)</f>
        <v>0</v>
      </c>
      <c r="BF198" s="187">
        <f>IF(O198="snížená",K198,0)</f>
        <v>0</v>
      </c>
      <c r="BG198" s="187">
        <f>IF(O198="zákl. přenesená",K198,0)</f>
        <v>0</v>
      </c>
      <c r="BH198" s="187">
        <f>IF(O198="sníž. přenesená",K198,0)</f>
        <v>0</v>
      </c>
      <c r="BI198" s="187">
        <f>IF(O198="nulová",K198,0)</f>
        <v>0</v>
      </c>
      <c r="BJ198" s="15" t="s">
        <v>79</v>
      </c>
      <c r="BK198" s="187">
        <f>ROUND(P198*H198,2)</f>
        <v>0</v>
      </c>
      <c r="BL198" s="15" t="s">
        <v>157</v>
      </c>
      <c r="BM198" s="186" t="s">
        <v>329</v>
      </c>
    </row>
    <row r="199" spans="1:65" s="13" customFormat="1" ht="10.65">
      <c r="B199" s="203"/>
      <c r="C199" s="204"/>
      <c r="D199" s="205" t="s">
        <v>167</v>
      </c>
      <c r="E199" s="206" t="s">
        <v>20</v>
      </c>
      <c r="F199" s="207" t="s">
        <v>330</v>
      </c>
      <c r="G199" s="204"/>
      <c r="H199" s="208">
        <v>10</v>
      </c>
      <c r="I199" s="209"/>
      <c r="J199" s="209"/>
      <c r="K199" s="204"/>
      <c r="L199" s="204"/>
      <c r="M199" s="210"/>
      <c r="N199" s="211"/>
      <c r="O199" s="212"/>
      <c r="P199" s="212"/>
      <c r="Q199" s="212"/>
      <c r="R199" s="212"/>
      <c r="S199" s="212"/>
      <c r="T199" s="212"/>
      <c r="U199" s="212"/>
      <c r="V199" s="212"/>
      <c r="W199" s="212"/>
      <c r="X199" s="213"/>
      <c r="AT199" s="214" t="s">
        <v>167</v>
      </c>
      <c r="AU199" s="214" t="s">
        <v>81</v>
      </c>
      <c r="AV199" s="13" t="s">
        <v>81</v>
      </c>
      <c r="AW199" s="13" t="s">
        <v>5</v>
      </c>
      <c r="AX199" s="13" t="s">
        <v>79</v>
      </c>
      <c r="AY199" s="214" t="s">
        <v>147</v>
      </c>
    </row>
    <row r="200" spans="1:65" s="2" customFormat="1" ht="16.45" customHeight="1">
      <c r="A200" s="32"/>
      <c r="B200" s="33"/>
      <c r="C200" s="193" t="s">
        <v>331</v>
      </c>
      <c r="D200" s="193" t="s">
        <v>162</v>
      </c>
      <c r="E200" s="194" t="s">
        <v>241</v>
      </c>
      <c r="F200" s="195" t="s">
        <v>242</v>
      </c>
      <c r="G200" s="196" t="s">
        <v>155</v>
      </c>
      <c r="H200" s="197">
        <v>18</v>
      </c>
      <c r="I200" s="198"/>
      <c r="J200" s="199"/>
      <c r="K200" s="200">
        <f>ROUND(P200*H200,2)</f>
        <v>0</v>
      </c>
      <c r="L200" s="195" t="s">
        <v>20</v>
      </c>
      <c r="M200" s="201"/>
      <c r="N200" s="202" t="s">
        <v>20</v>
      </c>
      <c r="O200" s="182" t="s">
        <v>40</v>
      </c>
      <c r="P200" s="183">
        <f>I200+J200</f>
        <v>0</v>
      </c>
      <c r="Q200" s="183">
        <f>ROUND(I200*H200,2)</f>
        <v>0</v>
      </c>
      <c r="R200" s="183">
        <f>ROUND(J200*H200,2)</f>
        <v>0</v>
      </c>
      <c r="S200" s="62"/>
      <c r="T200" s="184">
        <f>S200*H200</f>
        <v>0</v>
      </c>
      <c r="U200" s="184">
        <v>0</v>
      </c>
      <c r="V200" s="184">
        <f>U200*H200</f>
        <v>0</v>
      </c>
      <c r="W200" s="184">
        <v>0</v>
      </c>
      <c r="X200" s="185">
        <f>W200*H200</f>
        <v>0</v>
      </c>
      <c r="Y200" s="32"/>
      <c r="Z200" s="32"/>
      <c r="AA200" s="32"/>
      <c r="AB200" s="32"/>
      <c r="AC200" s="32"/>
      <c r="AD200" s="32"/>
      <c r="AE200" s="32"/>
      <c r="AR200" s="186" t="s">
        <v>165</v>
      </c>
      <c r="AT200" s="186" t="s">
        <v>162</v>
      </c>
      <c r="AU200" s="186" t="s">
        <v>81</v>
      </c>
      <c r="AY200" s="15" t="s">
        <v>147</v>
      </c>
      <c r="BE200" s="187">
        <f>IF(O200="základní",K200,0)</f>
        <v>0</v>
      </c>
      <c r="BF200" s="187">
        <f>IF(O200="snížená",K200,0)</f>
        <v>0</v>
      </c>
      <c r="BG200" s="187">
        <f>IF(O200="zákl. přenesená",K200,0)</f>
        <v>0</v>
      </c>
      <c r="BH200" s="187">
        <f>IF(O200="sníž. přenesená",K200,0)</f>
        <v>0</v>
      </c>
      <c r="BI200" s="187">
        <f>IF(O200="nulová",K200,0)</f>
        <v>0</v>
      </c>
      <c r="BJ200" s="15" t="s">
        <v>79</v>
      </c>
      <c r="BK200" s="187">
        <f>ROUND(P200*H200,2)</f>
        <v>0</v>
      </c>
      <c r="BL200" s="15" t="s">
        <v>157</v>
      </c>
      <c r="BM200" s="186" t="s">
        <v>332</v>
      </c>
    </row>
    <row r="201" spans="1:65" s="13" customFormat="1" ht="10.65">
      <c r="B201" s="203"/>
      <c r="C201" s="204"/>
      <c r="D201" s="205" t="s">
        <v>167</v>
      </c>
      <c r="E201" s="206" t="s">
        <v>20</v>
      </c>
      <c r="F201" s="207" t="s">
        <v>333</v>
      </c>
      <c r="G201" s="204"/>
      <c r="H201" s="208">
        <v>18</v>
      </c>
      <c r="I201" s="209"/>
      <c r="J201" s="209"/>
      <c r="K201" s="204"/>
      <c r="L201" s="204"/>
      <c r="M201" s="210"/>
      <c r="N201" s="211"/>
      <c r="O201" s="212"/>
      <c r="P201" s="212"/>
      <c r="Q201" s="212"/>
      <c r="R201" s="212"/>
      <c r="S201" s="212"/>
      <c r="T201" s="212"/>
      <c r="U201" s="212"/>
      <c r="V201" s="212"/>
      <c r="W201" s="212"/>
      <c r="X201" s="213"/>
      <c r="AT201" s="214" t="s">
        <v>167</v>
      </c>
      <c r="AU201" s="214" t="s">
        <v>81</v>
      </c>
      <c r="AV201" s="13" t="s">
        <v>81</v>
      </c>
      <c r="AW201" s="13" t="s">
        <v>5</v>
      </c>
      <c r="AX201" s="13" t="s">
        <v>79</v>
      </c>
      <c r="AY201" s="214" t="s">
        <v>147</v>
      </c>
    </row>
    <row r="202" spans="1:65" s="2" customFormat="1" ht="24.1" customHeight="1">
      <c r="A202" s="32"/>
      <c r="B202" s="33"/>
      <c r="C202" s="174" t="s">
        <v>334</v>
      </c>
      <c r="D202" s="174" t="s">
        <v>152</v>
      </c>
      <c r="E202" s="175" t="s">
        <v>177</v>
      </c>
      <c r="F202" s="176" t="s">
        <v>178</v>
      </c>
      <c r="G202" s="177" t="s">
        <v>155</v>
      </c>
      <c r="H202" s="178">
        <v>2</v>
      </c>
      <c r="I202" s="179"/>
      <c r="J202" s="179"/>
      <c r="K202" s="180">
        <f>ROUND(P202*H202,2)</f>
        <v>0</v>
      </c>
      <c r="L202" s="176" t="s">
        <v>156</v>
      </c>
      <c r="M202" s="37"/>
      <c r="N202" s="181" t="s">
        <v>20</v>
      </c>
      <c r="O202" s="182" t="s">
        <v>40</v>
      </c>
      <c r="P202" s="183">
        <f>I202+J202</f>
        <v>0</v>
      </c>
      <c r="Q202" s="183">
        <f>ROUND(I202*H202,2)</f>
        <v>0</v>
      </c>
      <c r="R202" s="183">
        <f>ROUND(J202*H202,2)</f>
        <v>0</v>
      </c>
      <c r="S202" s="62"/>
      <c r="T202" s="184">
        <f>S202*H202</f>
        <v>0</v>
      </c>
      <c r="U202" s="184">
        <v>0</v>
      </c>
      <c r="V202" s="184">
        <f>U202*H202</f>
        <v>0</v>
      </c>
      <c r="W202" s="184">
        <v>0</v>
      </c>
      <c r="X202" s="185">
        <f>W202*H202</f>
        <v>0</v>
      </c>
      <c r="Y202" s="32"/>
      <c r="Z202" s="32"/>
      <c r="AA202" s="32"/>
      <c r="AB202" s="32"/>
      <c r="AC202" s="32"/>
      <c r="AD202" s="32"/>
      <c r="AE202" s="32"/>
      <c r="AR202" s="186" t="s">
        <v>157</v>
      </c>
      <c r="AT202" s="186" t="s">
        <v>152</v>
      </c>
      <c r="AU202" s="186" t="s">
        <v>81</v>
      </c>
      <c r="AY202" s="15" t="s">
        <v>147</v>
      </c>
      <c r="BE202" s="187">
        <f>IF(O202="základní",K202,0)</f>
        <v>0</v>
      </c>
      <c r="BF202" s="187">
        <f>IF(O202="snížená",K202,0)</f>
        <v>0</v>
      </c>
      <c r="BG202" s="187">
        <f>IF(O202="zákl. přenesená",K202,0)</f>
        <v>0</v>
      </c>
      <c r="BH202" s="187">
        <f>IF(O202="sníž. přenesená",K202,0)</f>
        <v>0</v>
      </c>
      <c r="BI202" s="187">
        <f>IF(O202="nulová",K202,0)</f>
        <v>0</v>
      </c>
      <c r="BJ202" s="15" t="s">
        <v>79</v>
      </c>
      <c r="BK202" s="187">
        <f>ROUND(P202*H202,2)</f>
        <v>0</v>
      </c>
      <c r="BL202" s="15" t="s">
        <v>157</v>
      </c>
      <c r="BM202" s="186" t="s">
        <v>335</v>
      </c>
    </row>
    <row r="203" spans="1:65" s="2" customFormat="1" ht="10.65">
      <c r="A203" s="32"/>
      <c r="B203" s="33"/>
      <c r="C203" s="34"/>
      <c r="D203" s="188" t="s">
        <v>160</v>
      </c>
      <c r="E203" s="34"/>
      <c r="F203" s="189" t="s">
        <v>180</v>
      </c>
      <c r="G203" s="34"/>
      <c r="H203" s="34"/>
      <c r="I203" s="190"/>
      <c r="J203" s="190"/>
      <c r="K203" s="34"/>
      <c r="L203" s="34"/>
      <c r="M203" s="37"/>
      <c r="N203" s="191"/>
      <c r="O203" s="192"/>
      <c r="P203" s="62"/>
      <c r="Q203" s="62"/>
      <c r="R203" s="62"/>
      <c r="S203" s="62"/>
      <c r="T203" s="62"/>
      <c r="U203" s="62"/>
      <c r="V203" s="62"/>
      <c r="W203" s="62"/>
      <c r="X203" s="63"/>
      <c r="Y203" s="32"/>
      <c r="Z203" s="32"/>
      <c r="AA203" s="32"/>
      <c r="AB203" s="32"/>
      <c r="AC203" s="32"/>
      <c r="AD203" s="32"/>
      <c r="AE203" s="32"/>
      <c r="AT203" s="15" t="s">
        <v>160</v>
      </c>
      <c r="AU203" s="15" t="s">
        <v>81</v>
      </c>
    </row>
    <row r="204" spans="1:65" s="2" customFormat="1" ht="44.3" customHeight="1">
      <c r="A204" s="32"/>
      <c r="B204" s="33"/>
      <c r="C204" s="193" t="s">
        <v>336</v>
      </c>
      <c r="D204" s="193" t="s">
        <v>162</v>
      </c>
      <c r="E204" s="194" t="s">
        <v>182</v>
      </c>
      <c r="F204" s="195" t="s">
        <v>183</v>
      </c>
      <c r="G204" s="196" t="s">
        <v>155</v>
      </c>
      <c r="H204" s="197">
        <v>2</v>
      </c>
      <c r="I204" s="198"/>
      <c r="J204" s="199"/>
      <c r="K204" s="200">
        <f>ROUND(P204*H204,2)</f>
        <v>0</v>
      </c>
      <c r="L204" s="195" t="s">
        <v>20</v>
      </c>
      <c r="M204" s="201"/>
      <c r="N204" s="202" t="s">
        <v>20</v>
      </c>
      <c r="O204" s="182" t="s">
        <v>40</v>
      </c>
      <c r="P204" s="183">
        <f>I204+J204</f>
        <v>0</v>
      </c>
      <c r="Q204" s="183">
        <f>ROUND(I204*H204,2)</f>
        <v>0</v>
      </c>
      <c r="R204" s="183">
        <f>ROUND(J204*H204,2)</f>
        <v>0</v>
      </c>
      <c r="S204" s="62"/>
      <c r="T204" s="184">
        <f>S204*H204</f>
        <v>0</v>
      </c>
      <c r="U204" s="184">
        <v>0</v>
      </c>
      <c r="V204" s="184">
        <f>U204*H204</f>
        <v>0</v>
      </c>
      <c r="W204" s="184">
        <v>0</v>
      </c>
      <c r="X204" s="185">
        <f>W204*H204</f>
        <v>0</v>
      </c>
      <c r="Y204" s="32"/>
      <c r="Z204" s="32"/>
      <c r="AA204" s="32"/>
      <c r="AB204" s="32"/>
      <c r="AC204" s="32"/>
      <c r="AD204" s="32"/>
      <c r="AE204" s="32"/>
      <c r="AR204" s="186" t="s">
        <v>165</v>
      </c>
      <c r="AT204" s="186" t="s">
        <v>162</v>
      </c>
      <c r="AU204" s="186" t="s">
        <v>81</v>
      </c>
      <c r="AY204" s="15" t="s">
        <v>147</v>
      </c>
      <c r="BE204" s="187">
        <f>IF(O204="základní",K204,0)</f>
        <v>0</v>
      </c>
      <c r="BF204" s="187">
        <f>IF(O204="snížená",K204,0)</f>
        <v>0</v>
      </c>
      <c r="BG204" s="187">
        <f>IF(O204="zákl. přenesená",K204,0)</f>
        <v>0</v>
      </c>
      <c r="BH204" s="187">
        <f>IF(O204="sníž. přenesená",K204,0)</f>
        <v>0</v>
      </c>
      <c r="BI204" s="187">
        <f>IF(O204="nulová",K204,0)</f>
        <v>0</v>
      </c>
      <c r="BJ204" s="15" t="s">
        <v>79</v>
      </c>
      <c r="BK204" s="187">
        <f>ROUND(P204*H204,2)</f>
        <v>0</v>
      </c>
      <c r="BL204" s="15" t="s">
        <v>157</v>
      </c>
      <c r="BM204" s="186" t="s">
        <v>337</v>
      </c>
    </row>
    <row r="205" spans="1:65" s="13" customFormat="1" ht="10.65">
      <c r="B205" s="203"/>
      <c r="C205" s="204"/>
      <c r="D205" s="205" t="s">
        <v>167</v>
      </c>
      <c r="E205" s="206" t="s">
        <v>20</v>
      </c>
      <c r="F205" s="207" t="s">
        <v>338</v>
      </c>
      <c r="G205" s="204"/>
      <c r="H205" s="208">
        <v>2</v>
      </c>
      <c r="I205" s="209"/>
      <c r="J205" s="209"/>
      <c r="K205" s="204"/>
      <c r="L205" s="204"/>
      <c r="M205" s="210"/>
      <c r="N205" s="211"/>
      <c r="O205" s="212"/>
      <c r="P205" s="212"/>
      <c r="Q205" s="212"/>
      <c r="R205" s="212"/>
      <c r="S205" s="212"/>
      <c r="T205" s="212"/>
      <c r="U205" s="212"/>
      <c r="V205" s="212"/>
      <c r="W205" s="212"/>
      <c r="X205" s="213"/>
      <c r="AT205" s="214" t="s">
        <v>167</v>
      </c>
      <c r="AU205" s="214" t="s">
        <v>81</v>
      </c>
      <c r="AV205" s="13" t="s">
        <v>81</v>
      </c>
      <c r="AW205" s="13" t="s">
        <v>5</v>
      </c>
      <c r="AX205" s="13" t="s">
        <v>79</v>
      </c>
      <c r="AY205" s="214" t="s">
        <v>147</v>
      </c>
    </row>
    <row r="206" spans="1:65" s="2" customFormat="1" ht="33.049999999999997" customHeight="1">
      <c r="A206" s="32"/>
      <c r="B206" s="33"/>
      <c r="C206" s="174" t="s">
        <v>339</v>
      </c>
      <c r="D206" s="174" t="s">
        <v>152</v>
      </c>
      <c r="E206" s="175" t="s">
        <v>197</v>
      </c>
      <c r="F206" s="176" t="s">
        <v>198</v>
      </c>
      <c r="G206" s="177" t="s">
        <v>155</v>
      </c>
      <c r="H206" s="178">
        <v>2</v>
      </c>
      <c r="I206" s="179"/>
      <c r="J206" s="179"/>
      <c r="K206" s="180">
        <f>ROUND(P206*H206,2)</f>
        <v>0</v>
      </c>
      <c r="L206" s="176" t="s">
        <v>156</v>
      </c>
      <c r="M206" s="37"/>
      <c r="N206" s="181" t="s">
        <v>20</v>
      </c>
      <c r="O206" s="182" t="s">
        <v>40</v>
      </c>
      <c r="P206" s="183">
        <f>I206+J206</f>
        <v>0</v>
      </c>
      <c r="Q206" s="183">
        <f>ROUND(I206*H206,2)</f>
        <v>0</v>
      </c>
      <c r="R206" s="183">
        <f>ROUND(J206*H206,2)</f>
        <v>0</v>
      </c>
      <c r="S206" s="62"/>
      <c r="T206" s="184">
        <f>S206*H206</f>
        <v>0</v>
      </c>
      <c r="U206" s="184">
        <v>0</v>
      </c>
      <c r="V206" s="184">
        <f>U206*H206</f>
        <v>0</v>
      </c>
      <c r="W206" s="184">
        <v>0</v>
      </c>
      <c r="X206" s="185">
        <f>W206*H206</f>
        <v>0</v>
      </c>
      <c r="Y206" s="32"/>
      <c r="Z206" s="32"/>
      <c r="AA206" s="32"/>
      <c r="AB206" s="32"/>
      <c r="AC206" s="32"/>
      <c r="AD206" s="32"/>
      <c r="AE206" s="32"/>
      <c r="AR206" s="186" t="s">
        <v>157</v>
      </c>
      <c r="AT206" s="186" t="s">
        <v>152</v>
      </c>
      <c r="AU206" s="186" t="s">
        <v>81</v>
      </c>
      <c r="AY206" s="15" t="s">
        <v>147</v>
      </c>
      <c r="BE206" s="187">
        <f>IF(O206="základní",K206,0)</f>
        <v>0</v>
      </c>
      <c r="BF206" s="187">
        <f>IF(O206="snížená",K206,0)</f>
        <v>0</v>
      </c>
      <c r="BG206" s="187">
        <f>IF(O206="zákl. přenesená",K206,0)</f>
        <v>0</v>
      </c>
      <c r="BH206" s="187">
        <f>IF(O206="sníž. přenesená",K206,0)</f>
        <v>0</v>
      </c>
      <c r="BI206" s="187">
        <f>IF(O206="nulová",K206,0)</f>
        <v>0</v>
      </c>
      <c r="BJ206" s="15" t="s">
        <v>79</v>
      </c>
      <c r="BK206" s="187">
        <f>ROUND(P206*H206,2)</f>
        <v>0</v>
      </c>
      <c r="BL206" s="15" t="s">
        <v>157</v>
      </c>
      <c r="BM206" s="186" t="s">
        <v>340</v>
      </c>
    </row>
    <row r="207" spans="1:65" s="2" customFormat="1" ht="10.65">
      <c r="A207" s="32"/>
      <c r="B207" s="33"/>
      <c r="C207" s="34"/>
      <c r="D207" s="188" t="s">
        <v>160</v>
      </c>
      <c r="E207" s="34"/>
      <c r="F207" s="189" t="s">
        <v>200</v>
      </c>
      <c r="G207" s="34"/>
      <c r="H207" s="34"/>
      <c r="I207" s="190"/>
      <c r="J207" s="190"/>
      <c r="K207" s="34"/>
      <c r="L207" s="34"/>
      <c r="M207" s="37"/>
      <c r="N207" s="191"/>
      <c r="O207" s="192"/>
      <c r="P207" s="62"/>
      <c r="Q207" s="62"/>
      <c r="R207" s="62"/>
      <c r="S207" s="62"/>
      <c r="T207" s="62"/>
      <c r="U207" s="62"/>
      <c r="V207" s="62"/>
      <c r="W207" s="62"/>
      <c r="X207" s="63"/>
      <c r="Y207" s="32"/>
      <c r="Z207" s="32"/>
      <c r="AA207" s="32"/>
      <c r="AB207" s="32"/>
      <c r="AC207" s="32"/>
      <c r="AD207" s="32"/>
      <c r="AE207" s="32"/>
      <c r="AT207" s="15" t="s">
        <v>160</v>
      </c>
      <c r="AU207" s="15" t="s">
        <v>81</v>
      </c>
    </row>
    <row r="208" spans="1:65" s="2" customFormat="1" ht="21.8" customHeight="1">
      <c r="A208" s="32"/>
      <c r="B208" s="33"/>
      <c r="C208" s="193" t="s">
        <v>341</v>
      </c>
      <c r="D208" s="193" t="s">
        <v>162</v>
      </c>
      <c r="E208" s="194" t="s">
        <v>202</v>
      </c>
      <c r="F208" s="195" t="s">
        <v>203</v>
      </c>
      <c r="G208" s="196" t="s">
        <v>155</v>
      </c>
      <c r="H208" s="197">
        <v>2</v>
      </c>
      <c r="I208" s="198"/>
      <c r="J208" s="199"/>
      <c r="K208" s="200">
        <f>ROUND(P208*H208,2)</f>
        <v>0</v>
      </c>
      <c r="L208" s="195" t="s">
        <v>20</v>
      </c>
      <c r="M208" s="201"/>
      <c r="N208" s="202" t="s">
        <v>20</v>
      </c>
      <c r="O208" s="182" t="s">
        <v>40</v>
      </c>
      <c r="P208" s="183">
        <f>I208+J208</f>
        <v>0</v>
      </c>
      <c r="Q208" s="183">
        <f>ROUND(I208*H208,2)</f>
        <v>0</v>
      </c>
      <c r="R208" s="183">
        <f>ROUND(J208*H208,2)</f>
        <v>0</v>
      </c>
      <c r="S208" s="62"/>
      <c r="T208" s="184">
        <f>S208*H208</f>
        <v>0</v>
      </c>
      <c r="U208" s="184">
        <v>0</v>
      </c>
      <c r="V208" s="184">
        <f>U208*H208</f>
        <v>0</v>
      </c>
      <c r="W208" s="184">
        <v>0</v>
      </c>
      <c r="X208" s="185">
        <f>W208*H208</f>
        <v>0</v>
      </c>
      <c r="Y208" s="32"/>
      <c r="Z208" s="32"/>
      <c r="AA208" s="32"/>
      <c r="AB208" s="32"/>
      <c r="AC208" s="32"/>
      <c r="AD208" s="32"/>
      <c r="AE208" s="32"/>
      <c r="AR208" s="186" t="s">
        <v>165</v>
      </c>
      <c r="AT208" s="186" t="s">
        <v>162</v>
      </c>
      <c r="AU208" s="186" t="s">
        <v>81</v>
      </c>
      <c r="AY208" s="15" t="s">
        <v>147</v>
      </c>
      <c r="BE208" s="187">
        <f>IF(O208="základní",K208,0)</f>
        <v>0</v>
      </c>
      <c r="BF208" s="187">
        <f>IF(O208="snížená",K208,0)</f>
        <v>0</v>
      </c>
      <c r="BG208" s="187">
        <f>IF(O208="zákl. přenesená",K208,0)</f>
        <v>0</v>
      </c>
      <c r="BH208" s="187">
        <f>IF(O208="sníž. přenesená",K208,0)</f>
        <v>0</v>
      </c>
      <c r="BI208" s="187">
        <f>IF(O208="nulová",K208,0)</f>
        <v>0</v>
      </c>
      <c r="BJ208" s="15" t="s">
        <v>79</v>
      </c>
      <c r="BK208" s="187">
        <f>ROUND(P208*H208,2)</f>
        <v>0</v>
      </c>
      <c r="BL208" s="15" t="s">
        <v>157</v>
      </c>
      <c r="BM208" s="186" t="s">
        <v>342</v>
      </c>
    </row>
    <row r="209" spans="1:65" s="13" customFormat="1" ht="10.65">
      <c r="B209" s="203"/>
      <c r="C209" s="204"/>
      <c r="D209" s="205" t="s">
        <v>167</v>
      </c>
      <c r="E209" s="206" t="s">
        <v>20</v>
      </c>
      <c r="F209" s="207" t="s">
        <v>338</v>
      </c>
      <c r="G209" s="204"/>
      <c r="H209" s="208">
        <v>2</v>
      </c>
      <c r="I209" s="209"/>
      <c r="J209" s="209"/>
      <c r="K209" s="204"/>
      <c r="L209" s="204"/>
      <c r="M209" s="210"/>
      <c r="N209" s="211"/>
      <c r="O209" s="212"/>
      <c r="P209" s="212"/>
      <c r="Q209" s="212"/>
      <c r="R209" s="212"/>
      <c r="S209" s="212"/>
      <c r="T209" s="212"/>
      <c r="U209" s="212"/>
      <c r="V209" s="212"/>
      <c r="W209" s="212"/>
      <c r="X209" s="213"/>
      <c r="AT209" s="214" t="s">
        <v>167</v>
      </c>
      <c r="AU209" s="214" t="s">
        <v>81</v>
      </c>
      <c r="AV209" s="13" t="s">
        <v>81</v>
      </c>
      <c r="AW209" s="13" t="s">
        <v>5</v>
      </c>
      <c r="AX209" s="13" t="s">
        <v>79</v>
      </c>
      <c r="AY209" s="214" t="s">
        <v>147</v>
      </c>
    </row>
    <row r="210" spans="1:65" s="2" customFormat="1" ht="16.45" customHeight="1">
      <c r="A210" s="32"/>
      <c r="B210" s="33"/>
      <c r="C210" s="174" t="s">
        <v>343</v>
      </c>
      <c r="D210" s="174" t="s">
        <v>152</v>
      </c>
      <c r="E210" s="175" t="s">
        <v>232</v>
      </c>
      <c r="F210" s="176" t="s">
        <v>233</v>
      </c>
      <c r="G210" s="177" t="s">
        <v>155</v>
      </c>
      <c r="H210" s="178">
        <v>2</v>
      </c>
      <c r="I210" s="179"/>
      <c r="J210" s="179"/>
      <c r="K210" s="180">
        <f>ROUND(P210*H210,2)</f>
        <v>0</v>
      </c>
      <c r="L210" s="176" t="s">
        <v>20</v>
      </c>
      <c r="M210" s="37"/>
      <c r="N210" s="181" t="s">
        <v>20</v>
      </c>
      <c r="O210" s="182" t="s">
        <v>40</v>
      </c>
      <c r="P210" s="183">
        <f>I210+J210</f>
        <v>0</v>
      </c>
      <c r="Q210" s="183">
        <f>ROUND(I210*H210,2)</f>
        <v>0</v>
      </c>
      <c r="R210" s="183">
        <f>ROUND(J210*H210,2)</f>
        <v>0</v>
      </c>
      <c r="S210" s="62"/>
      <c r="T210" s="184">
        <f>S210*H210</f>
        <v>0</v>
      </c>
      <c r="U210" s="184">
        <v>0</v>
      </c>
      <c r="V210" s="184">
        <f>U210*H210</f>
        <v>0</v>
      </c>
      <c r="W210" s="184">
        <v>0</v>
      </c>
      <c r="X210" s="185">
        <f>W210*H210</f>
        <v>0</v>
      </c>
      <c r="Y210" s="32"/>
      <c r="Z210" s="32"/>
      <c r="AA210" s="32"/>
      <c r="AB210" s="32"/>
      <c r="AC210" s="32"/>
      <c r="AD210" s="32"/>
      <c r="AE210" s="32"/>
      <c r="AR210" s="186" t="s">
        <v>157</v>
      </c>
      <c r="AT210" s="186" t="s">
        <v>152</v>
      </c>
      <c r="AU210" s="186" t="s">
        <v>81</v>
      </c>
      <c r="AY210" s="15" t="s">
        <v>147</v>
      </c>
      <c r="BE210" s="187">
        <f>IF(O210="základní",K210,0)</f>
        <v>0</v>
      </c>
      <c r="BF210" s="187">
        <f>IF(O210="snížená",K210,0)</f>
        <v>0</v>
      </c>
      <c r="BG210" s="187">
        <f>IF(O210="zákl. přenesená",K210,0)</f>
        <v>0</v>
      </c>
      <c r="BH210" s="187">
        <f>IF(O210="sníž. přenesená",K210,0)</f>
        <v>0</v>
      </c>
      <c r="BI210" s="187">
        <f>IF(O210="nulová",K210,0)</f>
        <v>0</v>
      </c>
      <c r="BJ210" s="15" t="s">
        <v>79</v>
      </c>
      <c r="BK210" s="187">
        <f>ROUND(P210*H210,2)</f>
        <v>0</v>
      </c>
      <c r="BL210" s="15" t="s">
        <v>157</v>
      </c>
      <c r="BM210" s="186" t="s">
        <v>344</v>
      </c>
    </row>
    <row r="211" spans="1:65" s="2" customFormat="1" ht="16.45" customHeight="1">
      <c r="A211" s="32"/>
      <c r="B211" s="33"/>
      <c r="C211" s="193" t="s">
        <v>345</v>
      </c>
      <c r="D211" s="193" t="s">
        <v>162</v>
      </c>
      <c r="E211" s="194" t="s">
        <v>287</v>
      </c>
      <c r="F211" s="195" t="s">
        <v>288</v>
      </c>
      <c r="G211" s="196" t="s">
        <v>155</v>
      </c>
      <c r="H211" s="197">
        <v>2</v>
      </c>
      <c r="I211" s="198"/>
      <c r="J211" s="199"/>
      <c r="K211" s="200">
        <f>ROUND(P211*H211,2)</f>
        <v>0</v>
      </c>
      <c r="L211" s="195" t="s">
        <v>20</v>
      </c>
      <c r="M211" s="201"/>
      <c r="N211" s="202" t="s">
        <v>20</v>
      </c>
      <c r="O211" s="182" t="s">
        <v>40</v>
      </c>
      <c r="P211" s="183">
        <f>I211+J211</f>
        <v>0</v>
      </c>
      <c r="Q211" s="183">
        <f>ROUND(I211*H211,2)</f>
        <v>0</v>
      </c>
      <c r="R211" s="183">
        <f>ROUND(J211*H211,2)</f>
        <v>0</v>
      </c>
      <c r="S211" s="62"/>
      <c r="T211" s="184">
        <f>S211*H211</f>
        <v>0</v>
      </c>
      <c r="U211" s="184">
        <v>0</v>
      </c>
      <c r="V211" s="184">
        <f>U211*H211</f>
        <v>0</v>
      </c>
      <c r="W211" s="184">
        <v>0</v>
      </c>
      <c r="X211" s="185">
        <f>W211*H211</f>
        <v>0</v>
      </c>
      <c r="Y211" s="32"/>
      <c r="Z211" s="32"/>
      <c r="AA211" s="32"/>
      <c r="AB211" s="32"/>
      <c r="AC211" s="32"/>
      <c r="AD211" s="32"/>
      <c r="AE211" s="32"/>
      <c r="AR211" s="186" t="s">
        <v>165</v>
      </c>
      <c r="AT211" s="186" t="s">
        <v>162</v>
      </c>
      <c r="AU211" s="186" t="s">
        <v>81</v>
      </c>
      <c r="AY211" s="15" t="s">
        <v>147</v>
      </c>
      <c r="BE211" s="187">
        <f>IF(O211="základní",K211,0)</f>
        <v>0</v>
      </c>
      <c r="BF211" s="187">
        <f>IF(O211="snížená",K211,0)</f>
        <v>0</v>
      </c>
      <c r="BG211" s="187">
        <f>IF(O211="zákl. přenesená",K211,0)</f>
        <v>0</v>
      </c>
      <c r="BH211" s="187">
        <f>IF(O211="sníž. přenesená",K211,0)</f>
        <v>0</v>
      </c>
      <c r="BI211" s="187">
        <f>IF(O211="nulová",K211,0)</f>
        <v>0</v>
      </c>
      <c r="BJ211" s="15" t="s">
        <v>79</v>
      </c>
      <c r="BK211" s="187">
        <f>ROUND(P211*H211,2)</f>
        <v>0</v>
      </c>
      <c r="BL211" s="15" t="s">
        <v>157</v>
      </c>
      <c r="BM211" s="186" t="s">
        <v>346</v>
      </c>
    </row>
    <row r="212" spans="1:65" s="13" customFormat="1" ht="10.65">
      <c r="B212" s="203"/>
      <c r="C212" s="204"/>
      <c r="D212" s="205" t="s">
        <v>167</v>
      </c>
      <c r="E212" s="206" t="s">
        <v>20</v>
      </c>
      <c r="F212" s="207" t="s">
        <v>338</v>
      </c>
      <c r="G212" s="204"/>
      <c r="H212" s="208">
        <v>2</v>
      </c>
      <c r="I212" s="209"/>
      <c r="J212" s="209"/>
      <c r="K212" s="204"/>
      <c r="L212" s="204"/>
      <c r="M212" s="210"/>
      <c r="N212" s="211"/>
      <c r="O212" s="212"/>
      <c r="P212" s="212"/>
      <c r="Q212" s="212"/>
      <c r="R212" s="212"/>
      <c r="S212" s="212"/>
      <c r="T212" s="212"/>
      <c r="U212" s="212"/>
      <c r="V212" s="212"/>
      <c r="W212" s="212"/>
      <c r="X212" s="213"/>
      <c r="AT212" s="214" t="s">
        <v>167</v>
      </c>
      <c r="AU212" s="214" t="s">
        <v>81</v>
      </c>
      <c r="AV212" s="13" t="s">
        <v>81</v>
      </c>
      <c r="AW212" s="13" t="s">
        <v>5</v>
      </c>
      <c r="AX212" s="13" t="s">
        <v>79</v>
      </c>
      <c r="AY212" s="214" t="s">
        <v>147</v>
      </c>
    </row>
    <row r="213" spans="1:65" s="12" customFormat="1" ht="22.85" customHeight="1">
      <c r="B213" s="157"/>
      <c r="C213" s="158"/>
      <c r="D213" s="159" t="s">
        <v>70</v>
      </c>
      <c r="E213" s="172" t="s">
        <v>347</v>
      </c>
      <c r="F213" s="172" t="s">
        <v>348</v>
      </c>
      <c r="G213" s="158"/>
      <c r="H213" s="158"/>
      <c r="I213" s="161"/>
      <c r="J213" s="161"/>
      <c r="K213" s="173">
        <f>BK213</f>
        <v>0</v>
      </c>
      <c r="L213" s="158"/>
      <c r="M213" s="163"/>
      <c r="N213" s="164"/>
      <c r="O213" s="165"/>
      <c r="P213" s="165"/>
      <c r="Q213" s="166">
        <f>Q214</f>
        <v>0</v>
      </c>
      <c r="R213" s="166">
        <f>R214</f>
        <v>0</v>
      </c>
      <c r="S213" s="165"/>
      <c r="T213" s="167">
        <f>T214</f>
        <v>0</v>
      </c>
      <c r="U213" s="165"/>
      <c r="V213" s="167">
        <f>V214</f>
        <v>1.8500000000000001E-3</v>
      </c>
      <c r="W213" s="165"/>
      <c r="X213" s="168">
        <f>X214</f>
        <v>0</v>
      </c>
      <c r="AR213" s="169" t="s">
        <v>81</v>
      </c>
      <c r="AT213" s="170" t="s">
        <v>70</v>
      </c>
      <c r="AU213" s="170" t="s">
        <v>79</v>
      </c>
      <c r="AY213" s="169" t="s">
        <v>147</v>
      </c>
      <c r="BK213" s="171">
        <f>BK214</f>
        <v>0</v>
      </c>
    </row>
    <row r="214" spans="1:65" s="12" customFormat="1" ht="20.85" customHeight="1">
      <c r="B214" s="157"/>
      <c r="C214" s="158"/>
      <c r="D214" s="159" t="s">
        <v>70</v>
      </c>
      <c r="E214" s="172" t="s">
        <v>349</v>
      </c>
      <c r="F214" s="172" t="s">
        <v>350</v>
      </c>
      <c r="G214" s="158"/>
      <c r="H214" s="158"/>
      <c r="I214" s="161"/>
      <c r="J214" s="161"/>
      <c r="K214" s="173">
        <f>BK214</f>
        <v>0</v>
      </c>
      <c r="L214" s="158"/>
      <c r="M214" s="163"/>
      <c r="N214" s="164"/>
      <c r="O214" s="165"/>
      <c r="P214" s="165"/>
      <c r="Q214" s="166">
        <f>SUM(Q215:Q235)</f>
        <v>0</v>
      </c>
      <c r="R214" s="166">
        <f>SUM(R215:R235)</f>
        <v>0</v>
      </c>
      <c r="S214" s="165"/>
      <c r="T214" s="167">
        <f>SUM(T215:T235)</f>
        <v>0</v>
      </c>
      <c r="U214" s="165"/>
      <c r="V214" s="167">
        <f>SUM(V215:V235)</f>
        <v>1.8500000000000001E-3</v>
      </c>
      <c r="W214" s="165"/>
      <c r="X214" s="168">
        <f>SUM(X215:X235)</f>
        <v>0</v>
      </c>
      <c r="AR214" s="169" t="s">
        <v>81</v>
      </c>
      <c r="AT214" s="170" t="s">
        <v>70</v>
      </c>
      <c r="AU214" s="170" t="s">
        <v>81</v>
      </c>
      <c r="AY214" s="169" t="s">
        <v>147</v>
      </c>
      <c r="BK214" s="171">
        <f>SUM(BK215:BK235)</f>
        <v>0</v>
      </c>
    </row>
    <row r="215" spans="1:65" s="2" customFormat="1" ht="49" customHeight="1">
      <c r="A215" s="32"/>
      <c r="B215" s="33"/>
      <c r="C215" s="174" t="s">
        <v>351</v>
      </c>
      <c r="D215" s="174" t="s">
        <v>152</v>
      </c>
      <c r="E215" s="175" t="s">
        <v>352</v>
      </c>
      <c r="F215" s="176" t="s">
        <v>353</v>
      </c>
      <c r="G215" s="177" t="s">
        <v>155</v>
      </c>
      <c r="H215" s="178">
        <v>37</v>
      </c>
      <c r="I215" s="179"/>
      <c r="J215" s="179"/>
      <c r="K215" s="180">
        <f>ROUND(P215*H215,2)</f>
        <v>0</v>
      </c>
      <c r="L215" s="176" t="s">
        <v>156</v>
      </c>
      <c r="M215" s="37"/>
      <c r="N215" s="181" t="s">
        <v>20</v>
      </c>
      <c r="O215" s="182" t="s">
        <v>40</v>
      </c>
      <c r="P215" s="183">
        <f>I215+J215</f>
        <v>0</v>
      </c>
      <c r="Q215" s="183">
        <f>ROUND(I215*H215,2)</f>
        <v>0</v>
      </c>
      <c r="R215" s="183">
        <f>ROUND(J215*H215,2)</f>
        <v>0</v>
      </c>
      <c r="S215" s="62"/>
      <c r="T215" s="184">
        <f>S215*H215</f>
        <v>0</v>
      </c>
      <c r="U215" s="184">
        <v>0</v>
      </c>
      <c r="V215" s="184">
        <f>U215*H215</f>
        <v>0</v>
      </c>
      <c r="W215" s="184">
        <v>0</v>
      </c>
      <c r="X215" s="185">
        <f>W215*H215</f>
        <v>0</v>
      </c>
      <c r="Y215" s="32"/>
      <c r="Z215" s="32"/>
      <c r="AA215" s="32"/>
      <c r="AB215" s="32"/>
      <c r="AC215" s="32"/>
      <c r="AD215" s="32"/>
      <c r="AE215" s="32"/>
      <c r="AR215" s="186" t="s">
        <v>157</v>
      </c>
      <c r="AT215" s="186" t="s">
        <v>152</v>
      </c>
      <c r="AU215" s="186" t="s">
        <v>158</v>
      </c>
      <c r="AY215" s="15" t="s">
        <v>147</v>
      </c>
      <c r="BE215" s="187">
        <f>IF(O215="základní",K215,0)</f>
        <v>0</v>
      </c>
      <c r="BF215" s="187">
        <f>IF(O215="snížená",K215,0)</f>
        <v>0</v>
      </c>
      <c r="BG215" s="187">
        <f>IF(O215="zákl. přenesená",K215,0)</f>
        <v>0</v>
      </c>
      <c r="BH215" s="187">
        <f>IF(O215="sníž. přenesená",K215,0)</f>
        <v>0</v>
      </c>
      <c r="BI215" s="187">
        <f>IF(O215="nulová",K215,0)</f>
        <v>0</v>
      </c>
      <c r="BJ215" s="15" t="s">
        <v>79</v>
      </c>
      <c r="BK215" s="187">
        <f>ROUND(P215*H215,2)</f>
        <v>0</v>
      </c>
      <c r="BL215" s="15" t="s">
        <v>157</v>
      </c>
      <c r="BM215" s="186" t="s">
        <v>354</v>
      </c>
    </row>
    <row r="216" spans="1:65" s="2" customFormat="1" ht="10.65">
      <c r="A216" s="32"/>
      <c r="B216" s="33"/>
      <c r="C216" s="34"/>
      <c r="D216" s="188" t="s">
        <v>160</v>
      </c>
      <c r="E216" s="34"/>
      <c r="F216" s="189" t="s">
        <v>355</v>
      </c>
      <c r="G216" s="34"/>
      <c r="H216" s="34"/>
      <c r="I216" s="190"/>
      <c r="J216" s="190"/>
      <c r="K216" s="34"/>
      <c r="L216" s="34"/>
      <c r="M216" s="37"/>
      <c r="N216" s="191"/>
      <c r="O216" s="192"/>
      <c r="P216" s="62"/>
      <c r="Q216" s="62"/>
      <c r="R216" s="62"/>
      <c r="S216" s="62"/>
      <c r="T216" s="62"/>
      <c r="U216" s="62"/>
      <c r="V216" s="62"/>
      <c r="W216" s="62"/>
      <c r="X216" s="63"/>
      <c r="Y216" s="32"/>
      <c r="Z216" s="32"/>
      <c r="AA216" s="32"/>
      <c r="AB216" s="32"/>
      <c r="AC216" s="32"/>
      <c r="AD216" s="32"/>
      <c r="AE216" s="32"/>
      <c r="AT216" s="15" t="s">
        <v>160</v>
      </c>
      <c r="AU216" s="15" t="s">
        <v>158</v>
      </c>
    </row>
    <row r="217" spans="1:65" s="2" customFormat="1" ht="24.1" customHeight="1">
      <c r="A217" s="32"/>
      <c r="B217" s="33"/>
      <c r="C217" s="193" t="s">
        <v>356</v>
      </c>
      <c r="D217" s="193" t="s">
        <v>162</v>
      </c>
      <c r="E217" s="194" t="s">
        <v>357</v>
      </c>
      <c r="F217" s="195" t="s">
        <v>358</v>
      </c>
      <c r="G217" s="196" t="s">
        <v>155</v>
      </c>
      <c r="H217" s="197">
        <v>37</v>
      </c>
      <c r="I217" s="198"/>
      <c r="J217" s="199"/>
      <c r="K217" s="200">
        <f>ROUND(P217*H217,2)</f>
        <v>0</v>
      </c>
      <c r="L217" s="195" t="s">
        <v>156</v>
      </c>
      <c r="M217" s="201"/>
      <c r="N217" s="202" t="s">
        <v>20</v>
      </c>
      <c r="O217" s="182" t="s">
        <v>40</v>
      </c>
      <c r="P217" s="183">
        <f>I217+J217</f>
        <v>0</v>
      </c>
      <c r="Q217" s="183">
        <f>ROUND(I217*H217,2)</f>
        <v>0</v>
      </c>
      <c r="R217" s="183">
        <f>ROUND(J217*H217,2)</f>
        <v>0</v>
      </c>
      <c r="S217" s="62"/>
      <c r="T217" s="184">
        <f>S217*H217</f>
        <v>0</v>
      </c>
      <c r="U217" s="184">
        <v>5.0000000000000002E-5</v>
      </c>
      <c r="V217" s="184">
        <f>U217*H217</f>
        <v>1.8500000000000001E-3</v>
      </c>
      <c r="W217" s="184">
        <v>0</v>
      </c>
      <c r="X217" s="185">
        <f>W217*H217</f>
        <v>0</v>
      </c>
      <c r="Y217" s="32"/>
      <c r="Z217" s="32"/>
      <c r="AA217" s="32"/>
      <c r="AB217" s="32"/>
      <c r="AC217" s="32"/>
      <c r="AD217" s="32"/>
      <c r="AE217" s="32"/>
      <c r="AR217" s="186" t="s">
        <v>165</v>
      </c>
      <c r="AT217" s="186" t="s">
        <v>162</v>
      </c>
      <c r="AU217" s="186" t="s">
        <v>158</v>
      </c>
      <c r="AY217" s="15" t="s">
        <v>147</v>
      </c>
      <c r="BE217" s="187">
        <f>IF(O217="základní",K217,0)</f>
        <v>0</v>
      </c>
      <c r="BF217" s="187">
        <f>IF(O217="snížená",K217,0)</f>
        <v>0</v>
      </c>
      <c r="BG217" s="187">
        <f>IF(O217="zákl. přenesená",K217,0)</f>
        <v>0</v>
      </c>
      <c r="BH217" s="187">
        <f>IF(O217="sníž. přenesená",K217,0)</f>
        <v>0</v>
      </c>
      <c r="BI217" s="187">
        <f>IF(O217="nulová",K217,0)</f>
        <v>0</v>
      </c>
      <c r="BJ217" s="15" t="s">
        <v>79</v>
      </c>
      <c r="BK217" s="187">
        <f>ROUND(P217*H217,2)</f>
        <v>0</v>
      </c>
      <c r="BL217" s="15" t="s">
        <v>157</v>
      </c>
      <c r="BM217" s="186" t="s">
        <v>359</v>
      </c>
    </row>
    <row r="218" spans="1:65" s="13" customFormat="1" ht="10.65">
      <c r="B218" s="203"/>
      <c r="C218" s="204"/>
      <c r="D218" s="205" t="s">
        <v>167</v>
      </c>
      <c r="E218" s="206" t="s">
        <v>20</v>
      </c>
      <c r="F218" s="207" t="s">
        <v>360</v>
      </c>
      <c r="G218" s="204"/>
      <c r="H218" s="208">
        <v>37</v>
      </c>
      <c r="I218" s="209"/>
      <c r="J218" s="209"/>
      <c r="K218" s="204"/>
      <c r="L218" s="204"/>
      <c r="M218" s="210"/>
      <c r="N218" s="211"/>
      <c r="O218" s="212"/>
      <c r="P218" s="212"/>
      <c r="Q218" s="212"/>
      <c r="R218" s="212"/>
      <c r="S218" s="212"/>
      <c r="T218" s="212"/>
      <c r="U218" s="212"/>
      <c r="V218" s="212"/>
      <c r="W218" s="212"/>
      <c r="X218" s="213"/>
      <c r="AT218" s="214" t="s">
        <v>167</v>
      </c>
      <c r="AU218" s="214" t="s">
        <v>158</v>
      </c>
      <c r="AV218" s="13" t="s">
        <v>81</v>
      </c>
      <c r="AW218" s="13" t="s">
        <v>5</v>
      </c>
      <c r="AX218" s="13" t="s">
        <v>79</v>
      </c>
      <c r="AY218" s="214" t="s">
        <v>147</v>
      </c>
    </row>
    <row r="219" spans="1:65" s="2" customFormat="1" ht="37.9" customHeight="1">
      <c r="A219" s="32"/>
      <c r="B219" s="33"/>
      <c r="C219" s="174" t="s">
        <v>361</v>
      </c>
      <c r="D219" s="174" t="s">
        <v>152</v>
      </c>
      <c r="E219" s="175" t="s">
        <v>362</v>
      </c>
      <c r="F219" s="176" t="s">
        <v>363</v>
      </c>
      <c r="G219" s="177" t="s">
        <v>155</v>
      </c>
      <c r="H219" s="178">
        <v>37</v>
      </c>
      <c r="I219" s="179"/>
      <c r="J219" s="179"/>
      <c r="K219" s="180">
        <f>ROUND(P219*H219,2)</f>
        <v>0</v>
      </c>
      <c r="L219" s="176" t="s">
        <v>156</v>
      </c>
      <c r="M219" s="37"/>
      <c r="N219" s="181" t="s">
        <v>20</v>
      </c>
      <c r="O219" s="182" t="s">
        <v>40</v>
      </c>
      <c r="P219" s="183">
        <f>I219+J219</f>
        <v>0</v>
      </c>
      <c r="Q219" s="183">
        <f>ROUND(I219*H219,2)</f>
        <v>0</v>
      </c>
      <c r="R219" s="183">
        <f>ROUND(J219*H219,2)</f>
        <v>0</v>
      </c>
      <c r="S219" s="62"/>
      <c r="T219" s="184">
        <f>S219*H219</f>
        <v>0</v>
      </c>
      <c r="U219" s="184">
        <v>0</v>
      </c>
      <c r="V219" s="184">
        <f>U219*H219</f>
        <v>0</v>
      </c>
      <c r="W219" s="184">
        <v>0</v>
      </c>
      <c r="X219" s="185">
        <f>W219*H219</f>
        <v>0</v>
      </c>
      <c r="Y219" s="32"/>
      <c r="Z219" s="32"/>
      <c r="AA219" s="32"/>
      <c r="AB219" s="32"/>
      <c r="AC219" s="32"/>
      <c r="AD219" s="32"/>
      <c r="AE219" s="32"/>
      <c r="AR219" s="186" t="s">
        <v>157</v>
      </c>
      <c r="AT219" s="186" t="s">
        <v>152</v>
      </c>
      <c r="AU219" s="186" t="s">
        <v>158</v>
      </c>
      <c r="AY219" s="15" t="s">
        <v>147</v>
      </c>
      <c r="BE219" s="187">
        <f>IF(O219="základní",K219,0)</f>
        <v>0</v>
      </c>
      <c r="BF219" s="187">
        <f>IF(O219="snížená",K219,0)</f>
        <v>0</v>
      </c>
      <c r="BG219" s="187">
        <f>IF(O219="zákl. přenesená",K219,0)</f>
        <v>0</v>
      </c>
      <c r="BH219" s="187">
        <f>IF(O219="sníž. přenesená",K219,0)</f>
        <v>0</v>
      </c>
      <c r="BI219" s="187">
        <f>IF(O219="nulová",K219,0)</f>
        <v>0</v>
      </c>
      <c r="BJ219" s="15" t="s">
        <v>79</v>
      </c>
      <c r="BK219" s="187">
        <f>ROUND(P219*H219,2)</f>
        <v>0</v>
      </c>
      <c r="BL219" s="15" t="s">
        <v>157</v>
      </c>
      <c r="BM219" s="186" t="s">
        <v>364</v>
      </c>
    </row>
    <row r="220" spans="1:65" s="2" customFormat="1" ht="10.65">
      <c r="A220" s="32"/>
      <c r="B220" s="33"/>
      <c r="C220" s="34"/>
      <c r="D220" s="188" t="s">
        <v>160</v>
      </c>
      <c r="E220" s="34"/>
      <c r="F220" s="189" t="s">
        <v>365</v>
      </c>
      <c r="G220" s="34"/>
      <c r="H220" s="34"/>
      <c r="I220" s="190"/>
      <c r="J220" s="190"/>
      <c r="K220" s="34"/>
      <c r="L220" s="34"/>
      <c r="M220" s="37"/>
      <c r="N220" s="191"/>
      <c r="O220" s="192"/>
      <c r="P220" s="62"/>
      <c r="Q220" s="62"/>
      <c r="R220" s="62"/>
      <c r="S220" s="62"/>
      <c r="T220" s="62"/>
      <c r="U220" s="62"/>
      <c r="V220" s="62"/>
      <c r="W220" s="62"/>
      <c r="X220" s="63"/>
      <c r="Y220" s="32"/>
      <c r="Z220" s="32"/>
      <c r="AA220" s="32"/>
      <c r="AB220" s="32"/>
      <c r="AC220" s="32"/>
      <c r="AD220" s="32"/>
      <c r="AE220" s="32"/>
      <c r="AT220" s="15" t="s">
        <v>160</v>
      </c>
      <c r="AU220" s="15" t="s">
        <v>158</v>
      </c>
    </row>
    <row r="221" spans="1:65" s="13" customFormat="1" ht="10.65">
      <c r="B221" s="203"/>
      <c r="C221" s="204"/>
      <c r="D221" s="205" t="s">
        <v>167</v>
      </c>
      <c r="E221" s="206" t="s">
        <v>20</v>
      </c>
      <c r="F221" s="207" t="s">
        <v>360</v>
      </c>
      <c r="G221" s="204"/>
      <c r="H221" s="208">
        <v>37</v>
      </c>
      <c r="I221" s="209"/>
      <c r="J221" s="209"/>
      <c r="K221" s="204"/>
      <c r="L221" s="204"/>
      <c r="M221" s="210"/>
      <c r="N221" s="211"/>
      <c r="O221" s="212"/>
      <c r="P221" s="212"/>
      <c r="Q221" s="212"/>
      <c r="R221" s="212"/>
      <c r="S221" s="212"/>
      <c r="T221" s="212"/>
      <c r="U221" s="212"/>
      <c r="V221" s="212"/>
      <c r="W221" s="212"/>
      <c r="X221" s="213"/>
      <c r="AT221" s="214" t="s">
        <v>167</v>
      </c>
      <c r="AU221" s="214" t="s">
        <v>158</v>
      </c>
      <c r="AV221" s="13" t="s">
        <v>81</v>
      </c>
      <c r="AW221" s="13" t="s">
        <v>5</v>
      </c>
      <c r="AX221" s="13" t="s">
        <v>79</v>
      </c>
      <c r="AY221" s="214" t="s">
        <v>147</v>
      </c>
    </row>
    <row r="222" spans="1:65" s="2" customFormat="1" ht="24.1" customHeight="1">
      <c r="A222" s="32"/>
      <c r="B222" s="33"/>
      <c r="C222" s="174" t="s">
        <v>366</v>
      </c>
      <c r="D222" s="174" t="s">
        <v>152</v>
      </c>
      <c r="E222" s="175" t="s">
        <v>219</v>
      </c>
      <c r="F222" s="176" t="s">
        <v>220</v>
      </c>
      <c r="G222" s="177" t="s">
        <v>155</v>
      </c>
      <c r="H222" s="178">
        <v>74</v>
      </c>
      <c r="I222" s="179"/>
      <c r="J222" s="179"/>
      <c r="K222" s="180">
        <f>ROUND(P222*H222,2)</f>
        <v>0</v>
      </c>
      <c r="L222" s="176" t="s">
        <v>156</v>
      </c>
      <c r="M222" s="37"/>
      <c r="N222" s="181" t="s">
        <v>20</v>
      </c>
      <c r="O222" s="182" t="s">
        <v>40</v>
      </c>
      <c r="P222" s="183">
        <f>I222+J222</f>
        <v>0</v>
      </c>
      <c r="Q222" s="183">
        <f>ROUND(I222*H222,2)</f>
        <v>0</v>
      </c>
      <c r="R222" s="183">
        <f>ROUND(J222*H222,2)</f>
        <v>0</v>
      </c>
      <c r="S222" s="62"/>
      <c r="T222" s="184">
        <f>S222*H222</f>
        <v>0</v>
      </c>
      <c r="U222" s="184">
        <v>0</v>
      </c>
      <c r="V222" s="184">
        <f>U222*H222</f>
        <v>0</v>
      </c>
      <c r="W222" s="184">
        <v>0</v>
      </c>
      <c r="X222" s="185">
        <f>W222*H222</f>
        <v>0</v>
      </c>
      <c r="Y222" s="32"/>
      <c r="Z222" s="32"/>
      <c r="AA222" s="32"/>
      <c r="AB222" s="32"/>
      <c r="AC222" s="32"/>
      <c r="AD222" s="32"/>
      <c r="AE222" s="32"/>
      <c r="AR222" s="186" t="s">
        <v>157</v>
      </c>
      <c r="AT222" s="186" t="s">
        <v>152</v>
      </c>
      <c r="AU222" s="186" t="s">
        <v>158</v>
      </c>
      <c r="AY222" s="15" t="s">
        <v>147</v>
      </c>
      <c r="BE222" s="187">
        <f>IF(O222="základní",K222,0)</f>
        <v>0</v>
      </c>
      <c r="BF222" s="187">
        <f>IF(O222="snížená",K222,0)</f>
        <v>0</v>
      </c>
      <c r="BG222" s="187">
        <f>IF(O222="zákl. přenesená",K222,0)</f>
        <v>0</v>
      </c>
      <c r="BH222" s="187">
        <f>IF(O222="sníž. přenesená",K222,0)</f>
        <v>0</v>
      </c>
      <c r="BI222" s="187">
        <f>IF(O222="nulová",K222,0)</f>
        <v>0</v>
      </c>
      <c r="BJ222" s="15" t="s">
        <v>79</v>
      </c>
      <c r="BK222" s="187">
        <f>ROUND(P222*H222,2)</f>
        <v>0</v>
      </c>
      <c r="BL222" s="15" t="s">
        <v>157</v>
      </c>
      <c r="BM222" s="186" t="s">
        <v>367</v>
      </c>
    </row>
    <row r="223" spans="1:65" s="2" customFormat="1" ht="10.65">
      <c r="A223" s="32"/>
      <c r="B223" s="33"/>
      <c r="C223" s="34"/>
      <c r="D223" s="188" t="s">
        <v>160</v>
      </c>
      <c r="E223" s="34"/>
      <c r="F223" s="189" t="s">
        <v>222</v>
      </c>
      <c r="G223" s="34"/>
      <c r="H223" s="34"/>
      <c r="I223" s="190"/>
      <c r="J223" s="190"/>
      <c r="K223" s="34"/>
      <c r="L223" s="34"/>
      <c r="M223" s="37"/>
      <c r="N223" s="191"/>
      <c r="O223" s="192"/>
      <c r="P223" s="62"/>
      <c r="Q223" s="62"/>
      <c r="R223" s="62"/>
      <c r="S223" s="62"/>
      <c r="T223" s="62"/>
      <c r="U223" s="62"/>
      <c r="V223" s="62"/>
      <c r="W223" s="62"/>
      <c r="X223" s="63"/>
      <c r="Y223" s="32"/>
      <c r="Z223" s="32"/>
      <c r="AA223" s="32"/>
      <c r="AB223" s="32"/>
      <c r="AC223" s="32"/>
      <c r="AD223" s="32"/>
      <c r="AE223" s="32"/>
      <c r="AT223" s="15" t="s">
        <v>160</v>
      </c>
      <c r="AU223" s="15" t="s">
        <v>158</v>
      </c>
    </row>
    <row r="224" spans="1:65" s="13" customFormat="1" ht="10.65">
      <c r="B224" s="203"/>
      <c r="C224" s="204"/>
      <c r="D224" s="205" t="s">
        <v>167</v>
      </c>
      <c r="E224" s="206" t="s">
        <v>20</v>
      </c>
      <c r="F224" s="207" t="s">
        <v>368</v>
      </c>
      <c r="G224" s="204"/>
      <c r="H224" s="208">
        <v>74</v>
      </c>
      <c r="I224" s="209"/>
      <c r="J224" s="209"/>
      <c r="K224" s="204"/>
      <c r="L224" s="204"/>
      <c r="M224" s="210"/>
      <c r="N224" s="211"/>
      <c r="O224" s="212"/>
      <c r="P224" s="212"/>
      <c r="Q224" s="212"/>
      <c r="R224" s="212"/>
      <c r="S224" s="212"/>
      <c r="T224" s="212"/>
      <c r="U224" s="212"/>
      <c r="V224" s="212"/>
      <c r="W224" s="212"/>
      <c r="X224" s="213"/>
      <c r="AT224" s="214" t="s">
        <v>167</v>
      </c>
      <c r="AU224" s="214" t="s">
        <v>158</v>
      </c>
      <c r="AV224" s="13" t="s">
        <v>81</v>
      </c>
      <c r="AW224" s="13" t="s">
        <v>5</v>
      </c>
      <c r="AX224" s="13" t="s">
        <v>79</v>
      </c>
      <c r="AY224" s="214" t="s">
        <v>147</v>
      </c>
    </row>
    <row r="225" spans="1:65" s="2" customFormat="1" ht="24.1" customHeight="1">
      <c r="A225" s="32"/>
      <c r="B225" s="33"/>
      <c r="C225" s="174" t="s">
        <v>369</v>
      </c>
      <c r="D225" s="174" t="s">
        <v>152</v>
      </c>
      <c r="E225" s="175" t="s">
        <v>370</v>
      </c>
      <c r="F225" s="176" t="s">
        <v>371</v>
      </c>
      <c r="G225" s="177" t="s">
        <v>155</v>
      </c>
      <c r="H225" s="178">
        <v>74</v>
      </c>
      <c r="I225" s="179"/>
      <c r="J225" s="179"/>
      <c r="K225" s="180">
        <f>ROUND(P225*H225,2)</f>
        <v>0</v>
      </c>
      <c r="L225" s="176" t="s">
        <v>156</v>
      </c>
      <c r="M225" s="37"/>
      <c r="N225" s="181" t="s">
        <v>20</v>
      </c>
      <c r="O225" s="182" t="s">
        <v>40</v>
      </c>
      <c r="P225" s="183">
        <f>I225+J225</f>
        <v>0</v>
      </c>
      <c r="Q225" s="183">
        <f>ROUND(I225*H225,2)</f>
        <v>0</v>
      </c>
      <c r="R225" s="183">
        <f>ROUND(J225*H225,2)</f>
        <v>0</v>
      </c>
      <c r="S225" s="62"/>
      <c r="T225" s="184">
        <f>S225*H225</f>
        <v>0</v>
      </c>
      <c r="U225" s="184">
        <v>0</v>
      </c>
      <c r="V225" s="184">
        <f>U225*H225</f>
        <v>0</v>
      </c>
      <c r="W225" s="184">
        <v>0</v>
      </c>
      <c r="X225" s="185">
        <f>W225*H225</f>
        <v>0</v>
      </c>
      <c r="Y225" s="32"/>
      <c r="Z225" s="32"/>
      <c r="AA225" s="32"/>
      <c r="AB225" s="32"/>
      <c r="AC225" s="32"/>
      <c r="AD225" s="32"/>
      <c r="AE225" s="32"/>
      <c r="AR225" s="186" t="s">
        <v>157</v>
      </c>
      <c r="AT225" s="186" t="s">
        <v>152</v>
      </c>
      <c r="AU225" s="186" t="s">
        <v>158</v>
      </c>
      <c r="AY225" s="15" t="s">
        <v>147</v>
      </c>
      <c r="BE225" s="187">
        <f>IF(O225="základní",K225,0)</f>
        <v>0</v>
      </c>
      <c r="BF225" s="187">
        <f>IF(O225="snížená",K225,0)</f>
        <v>0</v>
      </c>
      <c r="BG225" s="187">
        <f>IF(O225="zákl. přenesená",K225,0)</f>
        <v>0</v>
      </c>
      <c r="BH225" s="187">
        <f>IF(O225="sníž. přenesená",K225,0)</f>
        <v>0</v>
      </c>
      <c r="BI225" s="187">
        <f>IF(O225="nulová",K225,0)</f>
        <v>0</v>
      </c>
      <c r="BJ225" s="15" t="s">
        <v>79</v>
      </c>
      <c r="BK225" s="187">
        <f>ROUND(P225*H225,2)</f>
        <v>0</v>
      </c>
      <c r="BL225" s="15" t="s">
        <v>157</v>
      </c>
      <c r="BM225" s="186" t="s">
        <v>372</v>
      </c>
    </row>
    <row r="226" spans="1:65" s="2" customFormat="1" ht="10.65">
      <c r="A226" s="32"/>
      <c r="B226" s="33"/>
      <c r="C226" s="34"/>
      <c r="D226" s="188" t="s">
        <v>160</v>
      </c>
      <c r="E226" s="34"/>
      <c r="F226" s="189" t="s">
        <v>373</v>
      </c>
      <c r="G226" s="34"/>
      <c r="H226" s="34"/>
      <c r="I226" s="190"/>
      <c r="J226" s="190"/>
      <c r="K226" s="34"/>
      <c r="L226" s="34"/>
      <c r="M226" s="37"/>
      <c r="N226" s="191"/>
      <c r="O226" s="192"/>
      <c r="P226" s="62"/>
      <c r="Q226" s="62"/>
      <c r="R226" s="62"/>
      <c r="S226" s="62"/>
      <c r="T226" s="62"/>
      <c r="U226" s="62"/>
      <c r="V226" s="62"/>
      <c r="W226" s="62"/>
      <c r="X226" s="63"/>
      <c r="Y226" s="32"/>
      <c r="Z226" s="32"/>
      <c r="AA226" s="32"/>
      <c r="AB226" s="32"/>
      <c r="AC226" s="32"/>
      <c r="AD226" s="32"/>
      <c r="AE226" s="32"/>
      <c r="AT226" s="15" t="s">
        <v>160</v>
      </c>
      <c r="AU226" s="15" t="s">
        <v>158</v>
      </c>
    </row>
    <row r="227" spans="1:65" s="13" customFormat="1" ht="10.65">
      <c r="B227" s="203"/>
      <c r="C227" s="204"/>
      <c r="D227" s="205" t="s">
        <v>167</v>
      </c>
      <c r="E227" s="206" t="s">
        <v>20</v>
      </c>
      <c r="F227" s="207" t="s">
        <v>368</v>
      </c>
      <c r="G227" s="204"/>
      <c r="H227" s="208">
        <v>74</v>
      </c>
      <c r="I227" s="209"/>
      <c r="J227" s="209"/>
      <c r="K227" s="204"/>
      <c r="L227" s="204"/>
      <c r="M227" s="210"/>
      <c r="N227" s="211"/>
      <c r="O227" s="212"/>
      <c r="P227" s="212"/>
      <c r="Q227" s="212"/>
      <c r="R227" s="212"/>
      <c r="S227" s="212"/>
      <c r="T227" s="212"/>
      <c r="U227" s="212"/>
      <c r="V227" s="212"/>
      <c r="W227" s="212"/>
      <c r="X227" s="213"/>
      <c r="AT227" s="214" t="s">
        <v>167</v>
      </c>
      <c r="AU227" s="214" t="s">
        <v>158</v>
      </c>
      <c r="AV227" s="13" t="s">
        <v>81</v>
      </c>
      <c r="AW227" s="13" t="s">
        <v>5</v>
      </c>
      <c r="AX227" s="13" t="s">
        <v>79</v>
      </c>
      <c r="AY227" s="214" t="s">
        <v>147</v>
      </c>
    </row>
    <row r="228" spans="1:65" s="2" customFormat="1" ht="24.1" customHeight="1">
      <c r="A228" s="32"/>
      <c r="B228" s="33"/>
      <c r="C228" s="174" t="s">
        <v>374</v>
      </c>
      <c r="D228" s="174" t="s">
        <v>152</v>
      </c>
      <c r="E228" s="175" t="s">
        <v>224</v>
      </c>
      <c r="F228" s="176" t="s">
        <v>225</v>
      </c>
      <c r="G228" s="177" t="s">
        <v>155</v>
      </c>
      <c r="H228" s="178">
        <v>74</v>
      </c>
      <c r="I228" s="179"/>
      <c r="J228" s="179"/>
      <c r="K228" s="180">
        <f>ROUND(P228*H228,2)</f>
        <v>0</v>
      </c>
      <c r="L228" s="176" t="s">
        <v>156</v>
      </c>
      <c r="M228" s="37"/>
      <c r="N228" s="181" t="s">
        <v>20</v>
      </c>
      <c r="O228" s="182" t="s">
        <v>40</v>
      </c>
      <c r="P228" s="183">
        <f>I228+J228</f>
        <v>0</v>
      </c>
      <c r="Q228" s="183">
        <f>ROUND(I228*H228,2)</f>
        <v>0</v>
      </c>
      <c r="R228" s="183">
        <f>ROUND(J228*H228,2)</f>
        <v>0</v>
      </c>
      <c r="S228" s="62"/>
      <c r="T228" s="184">
        <f>S228*H228</f>
        <v>0</v>
      </c>
      <c r="U228" s="184">
        <v>0</v>
      </c>
      <c r="V228" s="184">
        <f>U228*H228</f>
        <v>0</v>
      </c>
      <c r="W228" s="184">
        <v>0</v>
      </c>
      <c r="X228" s="185">
        <f>W228*H228</f>
        <v>0</v>
      </c>
      <c r="Y228" s="32"/>
      <c r="Z228" s="32"/>
      <c r="AA228" s="32"/>
      <c r="AB228" s="32"/>
      <c r="AC228" s="32"/>
      <c r="AD228" s="32"/>
      <c r="AE228" s="32"/>
      <c r="AR228" s="186" t="s">
        <v>157</v>
      </c>
      <c r="AT228" s="186" t="s">
        <v>152</v>
      </c>
      <c r="AU228" s="186" t="s">
        <v>158</v>
      </c>
      <c r="AY228" s="15" t="s">
        <v>147</v>
      </c>
      <c r="BE228" s="187">
        <f>IF(O228="základní",K228,0)</f>
        <v>0</v>
      </c>
      <c r="BF228" s="187">
        <f>IF(O228="snížená",K228,0)</f>
        <v>0</v>
      </c>
      <c r="BG228" s="187">
        <f>IF(O228="zákl. přenesená",K228,0)</f>
        <v>0</v>
      </c>
      <c r="BH228" s="187">
        <f>IF(O228="sníž. přenesená",K228,0)</f>
        <v>0</v>
      </c>
      <c r="BI228" s="187">
        <f>IF(O228="nulová",K228,0)</f>
        <v>0</v>
      </c>
      <c r="BJ228" s="15" t="s">
        <v>79</v>
      </c>
      <c r="BK228" s="187">
        <f>ROUND(P228*H228,2)</f>
        <v>0</v>
      </c>
      <c r="BL228" s="15" t="s">
        <v>157</v>
      </c>
      <c r="BM228" s="186" t="s">
        <v>375</v>
      </c>
    </row>
    <row r="229" spans="1:65" s="2" customFormat="1" ht="10.65">
      <c r="A229" s="32"/>
      <c r="B229" s="33"/>
      <c r="C229" s="34"/>
      <c r="D229" s="188" t="s">
        <v>160</v>
      </c>
      <c r="E229" s="34"/>
      <c r="F229" s="189" t="s">
        <v>227</v>
      </c>
      <c r="G229" s="34"/>
      <c r="H229" s="34"/>
      <c r="I229" s="190"/>
      <c r="J229" s="190"/>
      <c r="K229" s="34"/>
      <c r="L229" s="34"/>
      <c r="M229" s="37"/>
      <c r="N229" s="191"/>
      <c r="O229" s="192"/>
      <c r="P229" s="62"/>
      <c r="Q229" s="62"/>
      <c r="R229" s="62"/>
      <c r="S229" s="62"/>
      <c r="T229" s="62"/>
      <c r="U229" s="62"/>
      <c r="V229" s="62"/>
      <c r="W229" s="62"/>
      <c r="X229" s="63"/>
      <c r="Y229" s="32"/>
      <c r="Z229" s="32"/>
      <c r="AA229" s="32"/>
      <c r="AB229" s="32"/>
      <c r="AC229" s="32"/>
      <c r="AD229" s="32"/>
      <c r="AE229" s="32"/>
      <c r="AT229" s="15" t="s">
        <v>160</v>
      </c>
      <c r="AU229" s="15" t="s">
        <v>158</v>
      </c>
    </row>
    <row r="230" spans="1:65" s="13" customFormat="1" ht="10.65">
      <c r="B230" s="203"/>
      <c r="C230" s="204"/>
      <c r="D230" s="205" t="s">
        <v>167</v>
      </c>
      <c r="E230" s="206" t="s">
        <v>20</v>
      </c>
      <c r="F230" s="207" t="s">
        <v>368</v>
      </c>
      <c r="G230" s="204"/>
      <c r="H230" s="208">
        <v>74</v>
      </c>
      <c r="I230" s="209"/>
      <c r="J230" s="209"/>
      <c r="K230" s="204"/>
      <c r="L230" s="204"/>
      <c r="M230" s="210"/>
      <c r="N230" s="211"/>
      <c r="O230" s="212"/>
      <c r="P230" s="212"/>
      <c r="Q230" s="212"/>
      <c r="R230" s="212"/>
      <c r="S230" s="212"/>
      <c r="T230" s="212"/>
      <c r="U230" s="212"/>
      <c r="V230" s="212"/>
      <c r="W230" s="212"/>
      <c r="X230" s="213"/>
      <c r="AT230" s="214" t="s">
        <v>167</v>
      </c>
      <c r="AU230" s="214" t="s">
        <v>158</v>
      </c>
      <c r="AV230" s="13" t="s">
        <v>81</v>
      </c>
      <c r="AW230" s="13" t="s">
        <v>5</v>
      </c>
      <c r="AX230" s="13" t="s">
        <v>79</v>
      </c>
      <c r="AY230" s="214" t="s">
        <v>147</v>
      </c>
    </row>
    <row r="231" spans="1:65" s="2" customFormat="1" ht="90" customHeight="1">
      <c r="A231" s="32"/>
      <c r="B231" s="33"/>
      <c r="C231" s="193" t="s">
        <v>376</v>
      </c>
      <c r="D231" s="193" t="s">
        <v>162</v>
      </c>
      <c r="E231" s="194" t="s">
        <v>377</v>
      </c>
      <c r="F231" s="195" t="s">
        <v>378</v>
      </c>
      <c r="G231" s="196" t="s">
        <v>155</v>
      </c>
      <c r="H231" s="197">
        <v>74</v>
      </c>
      <c r="I231" s="198"/>
      <c r="J231" s="199"/>
      <c r="K231" s="200">
        <f>ROUND(P231*H231,2)</f>
        <v>0</v>
      </c>
      <c r="L231" s="195" t="s">
        <v>20</v>
      </c>
      <c r="M231" s="201"/>
      <c r="N231" s="202" t="s">
        <v>20</v>
      </c>
      <c r="O231" s="182" t="s">
        <v>40</v>
      </c>
      <c r="P231" s="183">
        <f>I231+J231</f>
        <v>0</v>
      </c>
      <c r="Q231" s="183">
        <f>ROUND(I231*H231,2)</f>
        <v>0</v>
      </c>
      <c r="R231" s="183">
        <f>ROUND(J231*H231,2)</f>
        <v>0</v>
      </c>
      <c r="S231" s="62"/>
      <c r="T231" s="184">
        <f>S231*H231</f>
        <v>0</v>
      </c>
      <c r="U231" s="184">
        <v>0</v>
      </c>
      <c r="V231" s="184">
        <f>U231*H231</f>
        <v>0</v>
      </c>
      <c r="W231" s="184">
        <v>0</v>
      </c>
      <c r="X231" s="185">
        <f>W231*H231</f>
        <v>0</v>
      </c>
      <c r="Y231" s="32"/>
      <c r="Z231" s="32"/>
      <c r="AA231" s="32"/>
      <c r="AB231" s="32"/>
      <c r="AC231" s="32"/>
      <c r="AD231" s="32"/>
      <c r="AE231" s="32"/>
      <c r="AR231" s="186" t="s">
        <v>165</v>
      </c>
      <c r="AT231" s="186" t="s">
        <v>162</v>
      </c>
      <c r="AU231" s="186" t="s">
        <v>158</v>
      </c>
      <c r="AY231" s="15" t="s">
        <v>147</v>
      </c>
      <c r="BE231" s="187">
        <f>IF(O231="základní",K231,0)</f>
        <v>0</v>
      </c>
      <c r="BF231" s="187">
        <f>IF(O231="snížená",K231,0)</f>
        <v>0</v>
      </c>
      <c r="BG231" s="187">
        <f>IF(O231="zákl. přenesená",K231,0)</f>
        <v>0</v>
      </c>
      <c r="BH231" s="187">
        <f>IF(O231="sníž. přenesená",K231,0)</f>
        <v>0</v>
      </c>
      <c r="BI231" s="187">
        <f>IF(O231="nulová",K231,0)</f>
        <v>0</v>
      </c>
      <c r="BJ231" s="15" t="s">
        <v>79</v>
      </c>
      <c r="BK231" s="187">
        <f>ROUND(P231*H231,2)</f>
        <v>0</v>
      </c>
      <c r="BL231" s="15" t="s">
        <v>157</v>
      </c>
      <c r="BM231" s="186" t="s">
        <v>379</v>
      </c>
    </row>
    <row r="232" spans="1:65" s="13" customFormat="1" ht="10.65">
      <c r="B232" s="203"/>
      <c r="C232" s="204"/>
      <c r="D232" s="205" t="s">
        <v>167</v>
      </c>
      <c r="E232" s="206" t="s">
        <v>20</v>
      </c>
      <c r="F232" s="207" t="s">
        <v>368</v>
      </c>
      <c r="G232" s="204"/>
      <c r="H232" s="208">
        <v>74</v>
      </c>
      <c r="I232" s="209"/>
      <c r="J232" s="209"/>
      <c r="K232" s="204"/>
      <c r="L232" s="204"/>
      <c r="M232" s="210"/>
      <c r="N232" s="211"/>
      <c r="O232" s="212"/>
      <c r="P232" s="212"/>
      <c r="Q232" s="212"/>
      <c r="R232" s="212"/>
      <c r="S232" s="212"/>
      <c r="T232" s="212"/>
      <c r="U232" s="212"/>
      <c r="V232" s="212"/>
      <c r="W232" s="212"/>
      <c r="X232" s="213"/>
      <c r="AT232" s="214" t="s">
        <v>167</v>
      </c>
      <c r="AU232" s="214" t="s">
        <v>158</v>
      </c>
      <c r="AV232" s="13" t="s">
        <v>81</v>
      </c>
      <c r="AW232" s="13" t="s">
        <v>5</v>
      </c>
      <c r="AX232" s="13" t="s">
        <v>79</v>
      </c>
      <c r="AY232" s="214" t="s">
        <v>147</v>
      </c>
    </row>
    <row r="233" spans="1:65" s="2" customFormat="1" ht="16.45" customHeight="1">
      <c r="A233" s="32"/>
      <c r="B233" s="33"/>
      <c r="C233" s="174" t="s">
        <v>380</v>
      </c>
      <c r="D233" s="174" t="s">
        <v>152</v>
      </c>
      <c r="E233" s="175" t="s">
        <v>232</v>
      </c>
      <c r="F233" s="176" t="s">
        <v>233</v>
      </c>
      <c r="G233" s="177" t="s">
        <v>155</v>
      </c>
      <c r="H233" s="178">
        <v>74</v>
      </c>
      <c r="I233" s="179"/>
      <c r="J233" s="179"/>
      <c r="K233" s="180">
        <f>ROUND(P233*H233,2)</f>
        <v>0</v>
      </c>
      <c r="L233" s="176" t="s">
        <v>20</v>
      </c>
      <c r="M233" s="37"/>
      <c r="N233" s="181" t="s">
        <v>20</v>
      </c>
      <c r="O233" s="182" t="s">
        <v>40</v>
      </c>
      <c r="P233" s="183">
        <f>I233+J233</f>
        <v>0</v>
      </c>
      <c r="Q233" s="183">
        <f>ROUND(I233*H233,2)</f>
        <v>0</v>
      </c>
      <c r="R233" s="183">
        <f>ROUND(J233*H233,2)</f>
        <v>0</v>
      </c>
      <c r="S233" s="62"/>
      <c r="T233" s="184">
        <f>S233*H233</f>
        <v>0</v>
      </c>
      <c r="U233" s="184">
        <v>0</v>
      </c>
      <c r="V233" s="184">
        <f>U233*H233</f>
        <v>0</v>
      </c>
      <c r="W233" s="184">
        <v>0</v>
      </c>
      <c r="X233" s="185">
        <f>W233*H233</f>
        <v>0</v>
      </c>
      <c r="Y233" s="32"/>
      <c r="Z233" s="32"/>
      <c r="AA233" s="32"/>
      <c r="AB233" s="32"/>
      <c r="AC233" s="32"/>
      <c r="AD233" s="32"/>
      <c r="AE233" s="32"/>
      <c r="AR233" s="186" t="s">
        <v>157</v>
      </c>
      <c r="AT233" s="186" t="s">
        <v>152</v>
      </c>
      <c r="AU233" s="186" t="s">
        <v>158</v>
      </c>
      <c r="AY233" s="15" t="s">
        <v>147</v>
      </c>
      <c r="BE233" s="187">
        <f>IF(O233="základní",K233,0)</f>
        <v>0</v>
      </c>
      <c r="BF233" s="187">
        <f>IF(O233="snížená",K233,0)</f>
        <v>0</v>
      </c>
      <c r="BG233" s="187">
        <f>IF(O233="zákl. přenesená",K233,0)</f>
        <v>0</v>
      </c>
      <c r="BH233" s="187">
        <f>IF(O233="sníž. přenesená",K233,0)</f>
        <v>0</v>
      </c>
      <c r="BI233" s="187">
        <f>IF(O233="nulová",K233,0)</f>
        <v>0</v>
      </c>
      <c r="BJ233" s="15" t="s">
        <v>79</v>
      </c>
      <c r="BK233" s="187">
        <f>ROUND(P233*H233,2)</f>
        <v>0</v>
      </c>
      <c r="BL233" s="15" t="s">
        <v>157</v>
      </c>
      <c r="BM233" s="186" t="s">
        <v>381</v>
      </c>
    </row>
    <row r="234" spans="1:65" s="2" customFormat="1" ht="16.45" customHeight="1">
      <c r="A234" s="32"/>
      <c r="B234" s="33"/>
      <c r="C234" s="193" t="s">
        <v>382</v>
      </c>
      <c r="D234" s="193" t="s">
        <v>162</v>
      </c>
      <c r="E234" s="194" t="s">
        <v>241</v>
      </c>
      <c r="F234" s="195" t="s">
        <v>242</v>
      </c>
      <c r="G234" s="196" t="s">
        <v>155</v>
      </c>
      <c r="H234" s="197">
        <v>74</v>
      </c>
      <c r="I234" s="198"/>
      <c r="J234" s="199"/>
      <c r="K234" s="200">
        <f>ROUND(P234*H234,2)</f>
        <v>0</v>
      </c>
      <c r="L234" s="195" t="s">
        <v>20</v>
      </c>
      <c r="M234" s="201"/>
      <c r="N234" s="202" t="s">
        <v>20</v>
      </c>
      <c r="O234" s="182" t="s">
        <v>40</v>
      </c>
      <c r="P234" s="183">
        <f>I234+J234</f>
        <v>0</v>
      </c>
      <c r="Q234" s="183">
        <f>ROUND(I234*H234,2)</f>
        <v>0</v>
      </c>
      <c r="R234" s="183">
        <f>ROUND(J234*H234,2)</f>
        <v>0</v>
      </c>
      <c r="S234" s="62"/>
      <c r="T234" s="184">
        <f>S234*H234</f>
        <v>0</v>
      </c>
      <c r="U234" s="184">
        <v>0</v>
      </c>
      <c r="V234" s="184">
        <f>U234*H234</f>
        <v>0</v>
      </c>
      <c r="W234" s="184">
        <v>0</v>
      </c>
      <c r="X234" s="185">
        <f>W234*H234</f>
        <v>0</v>
      </c>
      <c r="Y234" s="32"/>
      <c r="Z234" s="32"/>
      <c r="AA234" s="32"/>
      <c r="AB234" s="32"/>
      <c r="AC234" s="32"/>
      <c r="AD234" s="32"/>
      <c r="AE234" s="32"/>
      <c r="AR234" s="186" t="s">
        <v>165</v>
      </c>
      <c r="AT234" s="186" t="s">
        <v>162</v>
      </c>
      <c r="AU234" s="186" t="s">
        <v>158</v>
      </c>
      <c r="AY234" s="15" t="s">
        <v>147</v>
      </c>
      <c r="BE234" s="187">
        <f>IF(O234="základní",K234,0)</f>
        <v>0</v>
      </c>
      <c r="BF234" s="187">
        <f>IF(O234="snížená",K234,0)</f>
        <v>0</v>
      </c>
      <c r="BG234" s="187">
        <f>IF(O234="zákl. přenesená",K234,0)</f>
        <v>0</v>
      </c>
      <c r="BH234" s="187">
        <f>IF(O234="sníž. přenesená",K234,0)</f>
        <v>0</v>
      </c>
      <c r="BI234" s="187">
        <f>IF(O234="nulová",K234,0)</f>
        <v>0</v>
      </c>
      <c r="BJ234" s="15" t="s">
        <v>79</v>
      </c>
      <c r="BK234" s="187">
        <f>ROUND(P234*H234,2)</f>
        <v>0</v>
      </c>
      <c r="BL234" s="15" t="s">
        <v>157</v>
      </c>
      <c r="BM234" s="186" t="s">
        <v>383</v>
      </c>
    </row>
    <row r="235" spans="1:65" s="13" customFormat="1" ht="10.65">
      <c r="B235" s="203"/>
      <c r="C235" s="204"/>
      <c r="D235" s="205" t="s">
        <v>167</v>
      </c>
      <c r="E235" s="206" t="s">
        <v>20</v>
      </c>
      <c r="F235" s="207" t="s">
        <v>368</v>
      </c>
      <c r="G235" s="204"/>
      <c r="H235" s="208">
        <v>74</v>
      </c>
      <c r="I235" s="209"/>
      <c r="J235" s="209"/>
      <c r="K235" s="204"/>
      <c r="L235" s="204"/>
      <c r="M235" s="210"/>
      <c r="N235" s="211"/>
      <c r="O235" s="212"/>
      <c r="P235" s="212"/>
      <c r="Q235" s="212"/>
      <c r="R235" s="212"/>
      <c r="S235" s="212"/>
      <c r="T235" s="212"/>
      <c r="U235" s="212"/>
      <c r="V235" s="212"/>
      <c r="W235" s="212"/>
      <c r="X235" s="213"/>
      <c r="AT235" s="214" t="s">
        <v>167</v>
      </c>
      <c r="AU235" s="214" t="s">
        <v>158</v>
      </c>
      <c r="AV235" s="13" t="s">
        <v>81</v>
      </c>
      <c r="AW235" s="13" t="s">
        <v>5</v>
      </c>
      <c r="AX235" s="13" t="s">
        <v>79</v>
      </c>
      <c r="AY235" s="214" t="s">
        <v>147</v>
      </c>
    </row>
    <row r="236" spans="1:65" s="12" customFormat="1" ht="22.85" customHeight="1">
      <c r="B236" s="157"/>
      <c r="C236" s="158"/>
      <c r="D236" s="159" t="s">
        <v>70</v>
      </c>
      <c r="E236" s="172" t="s">
        <v>384</v>
      </c>
      <c r="F236" s="172" t="s">
        <v>385</v>
      </c>
      <c r="G236" s="158"/>
      <c r="H236" s="158"/>
      <c r="I236" s="161"/>
      <c r="J236" s="161"/>
      <c r="K236" s="173">
        <f>BK236</f>
        <v>0</v>
      </c>
      <c r="L236" s="158"/>
      <c r="M236" s="163"/>
      <c r="N236" s="164"/>
      <c r="O236" s="165"/>
      <c r="P236" s="165"/>
      <c r="Q236" s="166">
        <f>SUM(Q237:Q245)</f>
        <v>0</v>
      </c>
      <c r="R236" s="166">
        <f>SUM(R237:R245)</f>
        <v>0</v>
      </c>
      <c r="S236" s="165"/>
      <c r="T236" s="167">
        <f>SUM(T237:T245)</f>
        <v>0</v>
      </c>
      <c r="U236" s="165"/>
      <c r="V236" s="167">
        <f>SUM(V237:V245)</f>
        <v>0</v>
      </c>
      <c r="W236" s="165"/>
      <c r="X236" s="168">
        <f>SUM(X237:X245)</f>
        <v>0</v>
      </c>
      <c r="AR236" s="169" t="s">
        <v>81</v>
      </c>
      <c r="AT236" s="170" t="s">
        <v>70</v>
      </c>
      <c r="AU236" s="170" t="s">
        <v>79</v>
      </c>
      <c r="AY236" s="169" t="s">
        <v>147</v>
      </c>
      <c r="BK236" s="171">
        <f>SUM(BK237:BK245)</f>
        <v>0</v>
      </c>
    </row>
    <row r="237" spans="1:65" s="2" customFormat="1" ht="24.1" customHeight="1">
      <c r="A237" s="32"/>
      <c r="B237" s="33"/>
      <c r="C237" s="174" t="s">
        <v>386</v>
      </c>
      <c r="D237" s="174" t="s">
        <v>152</v>
      </c>
      <c r="E237" s="175" t="s">
        <v>387</v>
      </c>
      <c r="F237" s="176" t="s">
        <v>388</v>
      </c>
      <c r="G237" s="177" t="s">
        <v>389</v>
      </c>
      <c r="H237" s="178">
        <v>5600</v>
      </c>
      <c r="I237" s="179"/>
      <c r="J237" s="179"/>
      <c r="K237" s="180">
        <f>ROUND(P237*H237,2)</f>
        <v>0</v>
      </c>
      <c r="L237" s="176" t="s">
        <v>156</v>
      </c>
      <c r="M237" s="37"/>
      <c r="N237" s="181" t="s">
        <v>20</v>
      </c>
      <c r="O237" s="182" t="s">
        <v>40</v>
      </c>
      <c r="P237" s="183">
        <f>I237+J237</f>
        <v>0</v>
      </c>
      <c r="Q237" s="183">
        <f>ROUND(I237*H237,2)</f>
        <v>0</v>
      </c>
      <c r="R237" s="183">
        <f>ROUND(J237*H237,2)</f>
        <v>0</v>
      </c>
      <c r="S237" s="62"/>
      <c r="T237" s="184">
        <f>S237*H237</f>
        <v>0</v>
      </c>
      <c r="U237" s="184">
        <v>0</v>
      </c>
      <c r="V237" s="184">
        <f>U237*H237</f>
        <v>0</v>
      </c>
      <c r="W237" s="184">
        <v>0</v>
      </c>
      <c r="X237" s="185">
        <f>W237*H237</f>
        <v>0</v>
      </c>
      <c r="Y237" s="32"/>
      <c r="Z237" s="32"/>
      <c r="AA237" s="32"/>
      <c r="AB237" s="32"/>
      <c r="AC237" s="32"/>
      <c r="AD237" s="32"/>
      <c r="AE237" s="32"/>
      <c r="AR237" s="186" t="s">
        <v>157</v>
      </c>
      <c r="AT237" s="186" t="s">
        <v>152</v>
      </c>
      <c r="AU237" s="186" t="s">
        <v>81</v>
      </c>
      <c r="AY237" s="15" t="s">
        <v>147</v>
      </c>
      <c r="BE237" s="187">
        <f>IF(O237="základní",K237,0)</f>
        <v>0</v>
      </c>
      <c r="BF237" s="187">
        <f>IF(O237="snížená",K237,0)</f>
        <v>0</v>
      </c>
      <c r="BG237" s="187">
        <f>IF(O237="zákl. přenesená",K237,0)</f>
        <v>0</v>
      </c>
      <c r="BH237" s="187">
        <f>IF(O237="sníž. přenesená",K237,0)</f>
        <v>0</v>
      </c>
      <c r="BI237" s="187">
        <f>IF(O237="nulová",K237,0)</f>
        <v>0</v>
      </c>
      <c r="BJ237" s="15" t="s">
        <v>79</v>
      </c>
      <c r="BK237" s="187">
        <f>ROUND(P237*H237,2)</f>
        <v>0</v>
      </c>
      <c r="BL237" s="15" t="s">
        <v>157</v>
      </c>
      <c r="BM237" s="186" t="s">
        <v>390</v>
      </c>
    </row>
    <row r="238" spans="1:65" s="2" customFormat="1" ht="10.65">
      <c r="A238" s="32"/>
      <c r="B238" s="33"/>
      <c r="C238" s="34"/>
      <c r="D238" s="188" t="s">
        <v>160</v>
      </c>
      <c r="E238" s="34"/>
      <c r="F238" s="189" t="s">
        <v>391</v>
      </c>
      <c r="G238" s="34"/>
      <c r="H238" s="34"/>
      <c r="I238" s="190"/>
      <c r="J238" s="190"/>
      <c r="K238" s="34"/>
      <c r="L238" s="34"/>
      <c r="M238" s="37"/>
      <c r="N238" s="191"/>
      <c r="O238" s="192"/>
      <c r="P238" s="62"/>
      <c r="Q238" s="62"/>
      <c r="R238" s="62"/>
      <c r="S238" s="62"/>
      <c r="T238" s="62"/>
      <c r="U238" s="62"/>
      <c r="V238" s="62"/>
      <c r="W238" s="62"/>
      <c r="X238" s="63"/>
      <c r="Y238" s="32"/>
      <c r="Z238" s="32"/>
      <c r="AA238" s="32"/>
      <c r="AB238" s="32"/>
      <c r="AC238" s="32"/>
      <c r="AD238" s="32"/>
      <c r="AE238" s="32"/>
      <c r="AT238" s="15" t="s">
        <v>160</v>
      </c>
      <c r="AU238" s="15" t="s">
        <v>81</v>
      </c>
    </row>
    <row r="239" spans="1:65" s="2" customFormat="1" ht="49" customHeight="1">
      <c r="A239" s="32"/>
      <c r="B239" s="33"/>
      <c r="C239" s="193" t="s">
        <v>392</v>
      </c>
      <c r="D239" s="193" t="s">
        <v>162</v>
      </c>
      <c r="E239" s="194" t="s">
        <v>393</v>
      </c>
      <c r="F239" s="195" t="s">
        <v>394</v>
      </c>
      <c r="G239" s="196" t="s">
        <v>389</v>
      </c>
      <c r="H239" s="197">
        <v>5600</v>
      </c>
      <c r="I239" s="198"/>
      <c r="J239" s="199"/>
      <c r="K239" s="200">
        <f>ROUND(P239*H239,2)</f>
        <v>0</v>
      </c>
      <c r="L239" s="195" t="s">
        <v>20</v>
      </c>
      <c r="M239" s="201"/>
      <c r="N239" s="202" t="s">
        <v>20</v>
      </c>
      <c r="O239" s="182" t="s">
        <v>40</v>
      </c>
      <c r="P239" s="183">
        <f>I239+J239</f>
        <v>0</v>
      </c>
      <c r="Q239" s="183">
        <f>ROUND(I239*H239,2)</f>
        <v>0</v>
      </c>
      <c r="R239" s="183">
        <f>ROUND(J239*H239,2)</f>
        <v>0</v>
      </c>
      <c r="S239" s="62"/>
      <c r="T239" s="184">
        <f>S239*H239</f>
        <v>0</v>
      </c>
      <c r="U239" s="184">
        <v>0</v>
      </c>
      <c r="V239" s="184">
        <f>U239*H239</f>
        <v>0</v>
      </c>
      <c r="W239" s="184">
        <v>0</v>
      </c>
      <c r="X239" s="185">
        <f>W239*H239</f>
        <v>0</v>
      </c>
      <c r="Y239" s="32"/>
      <c r="Z239" s="32"/>
      <c r="AA239" s="32"/>
      <c r="AB239" s="32"/>
      <c r="AC239" s="32"/>
      <c r="AD239" s="32"/>
      <c r="AE239" s="32"/>
      <c r="AR239" s="186" t="s">
        <v>165</v>
      </c>
      <c r="AT239" s="186" t="s">
        <v>162</v>
      </c>
      <c r="AU239" s="186" t="s">
        <v>81</v>
      </c>
      <c r="AY239" s="15" t="s">
        <v>147</v>
      </c>
      <c r="BE239" s="187">
        <f>IF(O239="základní",K239,0)</f>
        <v>0</v>
      </c>
      <c r="BF239" s="187">
        <f>IF(O239="snížená",K239,0)</f>
        <v>0</v>
      </c>
      <c r="BG239" s="187">
        <f>IF(O239="zákl. přenesená",K239,0)</f>
        <v>0</v>
      </c>
      <c r="BH239" s="187">
        <f>IF(O239="sníž. přenesená",K239,0)</f>
        <v>0</v>
      </c>
      <c r="BI239" s="187">
        <f>IF(O239="nulová",K239,0)</f>
        <v>0</v>
      </c>
      <c r="BJ239" s="15" t="s">
        <v>79</v>
      </c>
      <c r="BK239" s="187">
        <f>ROUND(P239*H239,2)</f>
        <v>0</v>
      </c>
      <c r="BL239" s="15" t="s">
        <v>157</v>
      </c>
      <c r="BM239" s="186" t="s">
        <v>395</v>
      </c>
    </row>
    <row r="240" spans="1:65" s="13" customFormat="1" ht="10.65">
      <c r="B240" s="203"/>
      <c r="C240" s="204"/>
      <c r="D240" s="205" t="s">
        <v>167</v>
      </c>
      <c r="E240" s="206" t="s">
        <v>20</v>
      </c>
      <c r="F240" s="207" t="s">
        <v>396</v>
      </c>
      <c r="G240" s="204"/>
      <c r="H240" s="208">
        <v>5600</v>
      </c>
      <c r="I240" s="209"/>
      <c r="J240" s="209"/>
      <c r="K240" s="204"/>
      <c r="L240" s="204"/>
      <c r="M240" s="210"/>
      <c r="N240" s="211"/>
      <c r="O240" s="212"/>
      <c r="P240" s="212"/>
      <c r="Q240" s="212"/>
      <c r="R240" s="212"/>
      <c r="S240" s="212"/>
      <c r="T240" s="212"/>
      <c r="U240" s="212"/>
      <c r="V240" s="212"/>
      <c r="W240" s="212"/>
      <c r="X240" s="213"/>
      <c r="AT240" s="214" t="s">
        <v>167</v>
      </c>
      <c r="AU240" s="214" t="s">
        <v>81</v>
      </c>
      <c r="AV240" s="13" t="s">
        <v>81</v>
      </c>
      <c r="AW240" s="13" t="s">
        <v>5</v>
      </c>
      <c r="AX240" s="13" t="s">
        <v>79</v>
      </c>
      <c r="AY240" s="214" t="s">
        <v>147</v>
      </c>
    </row>
    <row r="241" spans="1:65" s="2" customFormat="1" ht="24.1" customHeight="1">
      <c r="A241" s="32"/>
      <c r="B241" s="33"/>
      <c r="C241" s="174" t="s">
        <v>397</v>
      </c>
      <c r="D241" s="174" t="s">
        <v>152</v>
      </c>
      <c r="E241" s="175" t="s">
        <v>398</v>
      </c>
      <c r="F241" s="176" t="s">
        <v>399</v>
      </c>
      <c r="G241" s="177" t="s">
        <v>389</v>
      </c>
      <c r="H241" s="178">
        <v>170</v>
      </c>
      <c r="I241" s="179"/>
      <c r="J241" s="179"/>
      <c r="K241" s="180">
        <f>ROUND(P241*H241,2)</f>
        <v>0</v>
      </c>
      <c r="L241" s="176" t="s">
        <v>156</v>
      </c>
      <c r="M241" s="37"/>
      <c r="N241" s="181" t="s">
        <v>20</v>
      </c>
      <c r="O241" s="182" t="s">
        <v>40</v>
      </c>
      <c r="P241" s="183">
        <f>I241+J241</f>
        <v>0</v>
      </c>
      <c r="Q241" s="183">
        <f>ROUND(I241*H241,2)</f>
        <v>0</v>
      </c>
      <c r="R241" s="183">
        <f>ROUND(J241*H241,2)</f>
        <v>0</v>
      </c>
      <c r="S241" s="62"/>
      <c r="T241" s="184">
        <f>S241*H241</f>
        <v>0</v>
      </c>
      <c r="U241" s="184">
        <v>0</v>
      </c>
      <c r="V241" s="184">
        <f>U241*H241</f>
        <v>0</v>
      </c>
      <c r="W241" s="184">
        <v>0</v>
      </c>
      <c r="X241" s="185">
        <f>W241*H241</f>
        <v>0</v>
      </c>
      <c r="Y241" s="32"/>
      <c r="Z241" s="32"/>
      <c r="AA241" s="32"/>
      <c r="AB241" s="32"/>
      <c r="AC241" s="32"/>
      <c r="AD241" s="32"/>
      <c r="AE241" s="32"/>
      <c r="AR241" s="186" t="s">
        <v>157</v>
      </c>
      <c r="AT241" s="186" t="s">
        <v>152</v>
      </c>
      <c r="AU241" s="186" t="s">
        <v>81</v>
      </c>
      <c r="AY241" s="15" t="s">
        <v>147</v>
      </c>
      <c r="BE241" s="187">
        <f>IF(O241="základní",K241,0)</f>
        <v>0</v>
      </c>
      <c r="BF241" s="187">
        <f>IF(O241="snížená",K241,0)</f>
        <v>0</v>
      </c>
      <c r="BG241" s="187">
        <f>IF(O241="zákl. přenesená",K241,0)</f>
        <v>0</v>
      </c>
      <c r="BH241" s="187">
        <f>IF(O241="sníž. přenesená",K241,0)</f>
        <v>0</v>
      </c>
      <c r="BI241" s="187">
        <f>IF(O241="nulová",K241,0)</f>
        <v>0</v>
      </c>
      <c r="BJ241" s="15" t="s">
        <v>79</v>
      </c>
      <c r="BK241" s="187">
        <f>ROUND(P241*H241,2)</f>
        <v>0</v>
      </c>
      <c r="BL241" s="15" t="s">
        <v>157</v>
      </c>
      <c r="BM241" s="186" t="s">
        <v>400</v>
      </c>
    </row>
    <row r="242" spans="1:65" s="2" customFormat="1" ht="10.65">
      <c r="A242" s="32"/>
      <c r="B242" s="33"/>
      <c r="C242" s="34"/>
      <c r="D242" s="188" t="s">
        <v>160</v>
      </c>
      <c r="E242" s="34"/>
      <c r="F242" s="189" t="s">
        <v>401</v>
      </c>
      <c r="G242" s="34"/>
      <c r="H242" s="34"/>
      <c r="I242" s="190"/>
      <c r="J242" s="190"/>
      <c r="K242" s="34"/>
      <c r="L242" s="34"/>
      <c r="M242" s="37"/>
      <c r="N242" s="191"/>
      <c r="O242" s="192"/>
      <c r="P242" s="62"/>
      <c r="Q242" s="62"/>
      <c r="R242" s="62"/>
      <c r="S242" s="62"/>
      <c r="T242" s="62"/>
      <c r="U242" s="62"/>
      <c r="V242" s="62"/>
      <c r="W242" s="62"/>
      <c r="X242" s="63"/>
      <c r="Y242" s="32"/>
      <c r="Z242" s="32"/>
      <c r="AA242" s="32"/>
      <c r="AB242" s="32"/>
      <c r="AC242" s="32"/>
      <c r="AD242" s="32"/>
      <c r="AE242" s="32"/>
      <c r="AT242" s="15" t="s">
        <v>160</v>
      </c>
      <c r="AU242" s="15" t="s">
        <v>81</v>
      </c>
    </row>
    <row r="243" spans="1:65" s="13" customFormat="1" ht="10.65">
      <c r="B243" s="203"/>
      <c r="C243" s="204"/>
      <c r="D243" s="205" t="s">
        <v>167</v>
      </c>
      <c r="E243" s="206" t="s">
        <v>20</v>
      </c>
      <c r="F243" s="207" t="s">
        <v>402</v>
      </c>
      <c r="G243" s="204"/>
      <c r="H243" s="208">
        <v>170</v>
      </c>
      <c r="I243" s="209"/>
      <c r="J243" s="209"/>
      <c r="K243" s="204"/>
      <c r="L243" s="204"/>
      <c r="M243" s="210"/>
      <c r="N243" s="211"/>
      <c r="O243" s="212"/>
      <c r="P243" s="212"/>
      <c r="Q243" s="212"/>
      <c r="R243" s="212"/>
      <c r="S243" s="212"/>
      <c r="T243" s="212"/>
      <c r="U243" s="212"/>
      <c r="V243" s="212"/>
      <c r="W243" s="212"/>
      <c r="X243" s="213"/>
      <c r="AT243" s="214" t="s">
        <v>167</v>
      </c>
      <c r="AU243" s="214" t="s">
        <v>81</v>
      </c>
      <c r="AV243" s="13" t="s">
        <v>81</v>
      </c>
      <c r="AW243" s="13" t="s">
        <v>5</v>
      </c>
      <c r="AX243" s="13" t="s">
        <v>79</v>
      </c>
      <c r="AY243" s="214" t="s">
        <v>147</v>
      </c>
    </row>
    <row r="244" spans="1:65" s="2" customFormat="1" ht="37.9" customHeight="1">
      <c r="A244" s="32"/>
      <c r="B244" s="33"/>
      <c r="C244" s="193" t="s">
        <v>403</v>
      </c>
      <c r="D244" s="193" t="s">
        <v>162</v>
      </c>
      <c r="E244" s="194" t="s">
        <v>404</v>
      </c>
      <c r="F244" s="195" t="s">
        <v>405</v>
      </c>
      <c r="G244" s="196" t="s">
        <v>389</v>
      </c>
      <c r="H244" s="197">
        <v>170</v>
      </c>
      <c r="I244" s="198"/>
      <c r="J244" s="199"/>
      <c r="K244" s="200">
        <f>ROUND(P244*H244,2)</f>
        <v>0</v>
      </c>
      <c r="L244" s="195" t="s">
        <v>20</v>
      </c>
      <c r="M244" s="201"/>
      <c r="N244" s="202" t="s">
        <v>20</v>
      </c>
      <c r="O244" s="182" t="s">
        <v>40</v>
      </c>
      <c r="P244" s="183">
        <f>I244+J244</f>
        <v>0</v>
      </c>
      <c r="Q244" s="183">
        <f>ROUND(I244*H244,2)</f>
        <v>0</v>
      </c>
      <c r="R244" s="183">
        <f>ROUND(J244*H244,2)</f>
        <v>0</v>
      </c>
      <c r="S244" s="62"/>
      <c r="T244" s="184">
        <f>S244*H244</f>
        <v>0</v>
      </c>
      <c r="U244" s="184">
        <v>0</v>
      </c>
      <c r="V244" s="184">
        <f>U244*H244</f>
        <v>0</v>
      </c>
      <c r="W244" s="184">
        <v>0</v>
      </c>
      <c r="X244" s="185">
        <f>W244*H244</f>
        <v>0</v>
      </c>
      <c r="Y244" s="32"/>
      <c r="Z244" s="32"/>
      <c r="AA244" s="32"/>
      <c r="AB244" s="32"/>
      <c r="AC244" s="32"/>
      <c r="AD244" s="32"/>
      <c r="AE244" s="32"/>
      <c r="AR244" s="186" t="s">
        <v>165</v>
      </c>
      <c r="AT244" s="186" t="s">
        <v>162</v>
      </c>
      <c r="AU244" s="186" t="s">
        <v>81</v>
      </c>
      <c r="AY244" s="15" t="s">
        <v>147</v>
      </c>
      <c r="BE244" s="187">
        <f>IF(O244="základní",K244,0)</f>
        <v>0</v>
      </c>
      <c r="BF244" s="187">
        <f>IF(O244="snížená",K244,0)</f>
        <v>0</v>
      </c>
      <c r="BG244" s="187">
        <f>IF(O244="zákl. přenesená",K244,0)</f>
        <v>0</v>
      </c>
      <c r="BH244" s="187">
        <f>IF(O244="sníž. přenesená",K244,0)</f>
        <v>0</v>
      </c>
      <c r="BI244" s="187">
        <f>IF(O244="nulová",K244,0)</f>
        <v>0</v>
      </c>
      <c r="BJ244" s="15" t="s">
        <v>79</v>
      </c>
      <c r="BK244" s="187">
        <f>ROUND(P244*H244,2)</f>
        <v>0</v>
      </c>
      <c r="BL244" s="15" t="s">
        <v>157</v>
      </c>
      <c r="BM244" s="186" t="s">
        <v>406</v>
      </c>
    </row>
    <row r="245" spans="1:65" s="13" customFormat="1" ht="10.65">
      <c r="B245" s="203"/>
      <c r="C245" s="204"/>
      <c r="D245" s="205" t="s">
        <v>167</v>
      </c>
      <c r="E245" s="206" t="s">
        <v>20</v>
      </c>
      <c r="F245" s="207" t="s">
        <v>402</v>
      </c>
      <c r="G245" s="204"/>
      <c r="H245" s="208">
        <v>170</v>
      </c>
      <c r="I245" s="209"/>
      <c r="J245" s="209"/>
      <c r="K245" s="204"/>
      <c r="L245" s="204"/>
      <c r="M245" s="210"/>
      <c r="N245" s="211"/>
      <c r="O245" s="212"/>
      <c r="P245" s="212"/>
      <c r="Q245" s="212"/>
      <c r="R245" s="212"/>
      <c r="S245" s="212"/>
      <c r="T245" s="212"/>
      <c r="U245" s="212"/>
      <c r="V245" s="212"/>
      <c r="W245" s="212"/>
      <c r="X245" s="213"/>
      <c r="AT245" s="214" t="s">
        <v>167</v>
      </c>
      <c r="AU245" s="214" t="s">
        <v>81</v>
      </c>
      <c r="AV245" s="13" t="s">
        <v>81</v>
      </c>
      <c r="AW245" s="13" t="s">
        <v>5</v>
      </c>
      <c r="AX245" s="13" t="s">
        <v>79</v>
      </c>
      <c r="AY245" s="214" t="s">
        <v>147</v>
      </c>
    </row>
    <row r="246" spans="1:65" s="12" customFormat="1" ht="22.85" customHeight="1">
      <c r="B246" s="157"/>
      <c r="C246" s="158"/>
      <c r="D246" s="159" t="s">
        <v>70</v>
      </c>
      <c r="E246" s="172" t="s">
        <v>407</v>
      </c>
      <c r="F246" s="172" t="s">
        <v>408</v>
      </c>
      <c r="G246" s="158"/>
      <c r="H246" s="158"/>
      <c r="I246" s="161"/>
      <c r="J246" s="161"/>
      <c r="K246" s="173">
        <f>BK246</f>
        <v>0</v>
      </c>
      <c r="L246" s="158"/>
      <c r="M246" s="163"/>
      <c r="N246" s="164"/>
      <c r="O246" s="165"/>
      <c r="P246" s="165"/>
      <c r="Q246" s="166">
        <f>Q247+Q258+Q273+Q281+Q286+Q296</f>
        <v>0</v>
      </c>
      <c r="R246" s="166">
        <f>R247+R258+R273+R281+R286+R296</f>
        <v>0</v>
      </c>
      <c r="S246" s="165"/>
      <c r="T246" s="167">
        <f>T247+T258+T273+T281+T286+T296</f>
        <v>0</v>
      </c>
      <c r="U246" s="165"/>
      <c r="V246" s="167">
        <f>V247+V258+V273+V281+V286+V296</f>
        <v>1.7574399999999997</v>
      </c>
      <c r="W246" s="165"/>
      <c r="X246" s="168">
        <f>X247+X258+X273+X281+X286+X296</f>
        <v>0</v>
      </c>
      <c r="AR246" s="169" t="s">
        <v>81</v>
      </c>
      <c r="AT246" s="170" t="s">
        <v>70</v>
      </c>
      <c r="AU246" s="170" t="s">
        <v>79</v>
      </c>
      <c r="AY246" s="169" t="s">
        <v>147</v>
      </c>
      <c r="BK246" s="171">
        <f>BK247+BK258+BK273+BK281+BK286+BK296</f>
        <v>0</v>
      </c>
    </row>
    <row r="247" spans="1:65" s="12" customFormat="1" ht="20.85" customHeight="1">
      <c r="B247" s="157"/>
      <c r="C247" s="158"/>
      <c r="D247" s="159" t="s">
        <v>70</v>
      </c>
      <c r="E247" s="172" t="s">
        <v>409</v>
      </c>
      <c r="F247" s="172" t="s">
        <v>410</v>
      </c>
      <c r="G247" s="158"/>
      <c r="H247" s="158"/>
      <c r="I247" s="161"/>
      <c r="J247" s="161"/>
      <c r="K247" s="173">
        <f>BK247</f>
        <v>0</v>
      </c>
      <c r="L247" s="158"/>
      <c r="M247" s="163"/>
      <c r="N247" s="164"/>
      <c r="O247" s="165"/>
      <c r="P247" s="165"/>
      <c r="Q247" s="166">
        <f>SUM(Q248:Q257)</f>
        <v>0</v>
      </c>
      <c r="R247" s="166">
        <f>SUM(R248:R257)</f>
        <v>0</v>
      </c>
      <c r="S247" s="165"/>
      <c r="T247" s="167">
        <f>SUM(T248:T257)</f>
        <v>0</v>
      </c>
      <c r="U247" s="165"/>
      <c r="V247" s="167">
        <f>SUM(V248:V257)</f>
        <v>0.2424</v>
      </c>
      <c r="W247" s="165"/>
      <c r="X247" s="168">
        <f>SUM(X248:X257)</f>
        <v>0</v>
      </c>
      <c r="AR247" s="169" t="s">
        <v>81</v>
      </c>
      <c r="AT247" s="170" t="s">
        <v>70</v>
      </c>
      <c r="AU247" s="170" t="s">
        <v>81</v>
      </c>
      <c r="AY247" s="169" t="s">
        <v>147</v>
      </c>
      <c r="BK247" s="171">
        <f>SUM(BK248:BK257)</f>
        <v>0</v>
      </c>
    </row>
    <row r="248" spans="1:65" s="2" customFormat="1" ht="24.1" customHeight="1">
      <c r="A248" s="32"/>
      <c r="B248" s="33"/>
      <c r="C248" s="174" t="s">
        <v>411</v>
      </c>
      <c r="D248" s="174" t="s">
        <v>152</v>
      </c>
      <c r="E248" s="175" t="s">
        <v>412</v>
      </c>
      <c r="F248" s="176" t="s">
        <v>413</v>
      </c>
      <c r="G248" s="177" t="s">
        <v>389</v>
      </c>
      <c r="H248" s="178">
        <v>40</v>
      </c>
      <c r="I248" s="179"/>
      <c r="J248" s="179"/>
      <c r="K248" s="180">
        <f>ROUND(P248*H248,2)</f>
        <v>0</v>
      </c>
      <c r="L248" s="176" t="s">
        <v>156</v>
      </c>
      <c r="M248" s="37"/>
      <c r="N248" s="181" t="s">
        <v>20</v>
      </c>
      <c r="O248" s="182" t="s">
        <v>40</v>
      </c>
      <c r="P248" s="183">
        <f>I248+J248</f>
        <v>0</v>
      </c>
      <c r="Q248" s="183">
        <f>ROUND(I248*H248,2)</f>
        <v>0</v>
      </c>
      <c r="R248" s="183">
        <f>ROUND(J248*H248,2)</f>
        <v>0</v>
      </c>
      <c r="S248" s="62"/>
      <c r="T248" s="184">
        <f>S248*H248</f>
        <v>0</v>
      </c>
      <c r="U248" s="184">
        <v>0</v>
      </c>
      <c r="V248" s="184">
        <f>U248*H248</f>
        <v>0</v>
      </c>
      <c r="W248" s="184">
        <v>0</v>
      </c>
      <c r="X248" s="185">
        <f>W248*H248</f>
        <v>0</v>
      </c>
      <c r="Y248" s="32"/>
      <c r="Z248" s="32"/>
      <c r="AA248" s="32"/>
      <c r="AB248" s="32"/>
      <c r="AC248" s="32"/>
      <c r="AD248" s="32"/>
      <c r="AE248" s="32"/>
      <c r="AR248" s="186" t="s">
        <v>157</v>
      </c>
      <c r="AT248" s="186" t="s">
        <v>152</v>
      </c>
      <c r="AU248" s="186" t="s">
        <v>158</v>
      </c>
      <c r="AY248" s="15" t="s">
        <v>147</v>
      </c>
      <c r="BE248" s="187">
        <f>IF(O248="základní",K248,0)</f>
        <v>0</v>
      </c>
      <c r="BF248" s="187">
        <f>IF(O248="snížená",K248,0)</f>
        <v>0</v>
      </c>
      <c r="BG248" s="187">
        <f>IF(O248="zákl. přenesená",K248,0)</f>
        <v>0</v>
      </c>
      <c r="BH248" s="187">
        <f>IF(O248="sníž. přenesená",K248,0)</f>
        <v>0</v>
      </c>
      <c r="BI248" s="187">
        <f>IF(O248="nulová",K248,0)</f>
        <v>0</v>
      </c>
      <c r="BJ248" s="15" t="s">
        <v>79</v>
      </c>
      <c r="BK248" s="187">
        <f>ROUND(P248*H248,2)</f>
        <v>0</v>
      </c>
      <c r="BL248" s="15" t="s">
        <v>157</v>
      </c>
      <c r="BM248" s="186" t="s">
        <v>414</v>
      </c>
    </row>
    <row r="249" spans="1:65" s="2" customFormat="1" ht="10.65">
      <c r="A249" s="32"/>
      <c r="B249" s="33"/>
      <c r="C249" s="34"/>
      <c r="D249" s="188" t="s">
        <v>160</v>
      </c>
      <c r="E249" s="34"/>
      <c r="F249" s="189" t="s">
        <v>415</v>
      </c>
      <c r="G249" s="34"/>
      <c r="H249" s="34"/>
      <c r="I249" s="190"/>
      <c r="J249" s="190"/>
      <c r="K249" s="34"/>
      <c r="L249" s="34"/>
      <c r="M249" s="37"/>
      <c r="N249" s="191"/>
      <c r="O249" s="192"/>
      <c r="P249" s="62"/>
      <c r="Q249" s="62"/>
      <c r="R249" s="62"/>
      <c r="S249" s="62"/>
      <c r="T249" s="62"/>
      <c r="U249" s="62"/>
      <c r="V249" s="62"/>
      <c r="W249" s="62"/>
      <c r="X249" s="63"/>
      <c r="Y249" s="32"/>
      <c r="Z249" s="32"/>
      <c r="AA249" s="32"/>
      <c r="AB249" s="32"/>
      <c r="AC249" s="32"/>
      <c r="AD249" s="32"/>
      <c r="AE249" s="32"/>
      <c r="AT249" s="15" t="s">
        <v>160</v>
      </c>
      <c r="AU249" s="15" t="s">
        <v>158</v>
      </c>
    </row>
    <row r="250" spans="1:65" s="2" customFormat="1" ht="16.45" customHeight="1">
      <c r="A250" s="32"/>
      <c r="B250" s="33"/>
      <c r="C250" s="193" t="s">
        <v>416</v>
      </c>
      <c r="D250" s="193" t="s">
        <v>162</v>
      </c>
      <c r="E250" s="194" t="s">
        <v>417</v>
      </c>
      <c r="F250" s="195" t="s">
        <v>418</v>
      </c>
      <c r="G250" s="196" t="s">
        <v>389</v>
      </c>
      <c r="H250" s="197">
        <v>40</v>
      </c>
      <c r="I250" s="198"/>
      <c r="J250" s="199"/>
      <c r="K250" s="200">
        <f>ROUND(P250*H250,2)</f>
        <v>0</v>
      </c>
      <c r="L250" s="195" t="s">
        <v>20</v>
      </c>
      <c r="M250" s="201"/>
      <c r="N250" s="202" t="s">
        <v>20</v>
      </c>
      <c r="O250" s="182" t="s">
        <v>40</v>
      </c>
      <c r="P250" s="183">
        <f>I250+J250</f>
        <v>0</v>
      </c>
      <c r="Q250" s="183">
        <f>ROUND(I250*H250,2)</f>
        <v>0</v>
      </c>
      <c r="R250" s="183">
        <f>ROUND(J250*H250,2)</f>
        <v>0</v>
      </c>
      <c r="S250" s="62"/>
      <c r="T250" s="184">
        <f>S250*H250</f>
        <v>0</v>
      </c>
      <c r="U250" s="184">
        <v>1.5E-3</v>
      </c>
      <c r="V250" s="184">
        <f>U250*H250</f>
        <v>0.06</v>
      </c>
      <c r="W250" s="184">
        <v>0</v>
      </c>
      <c r="X250" s="185">
        <f>W250*H250</f>
        <v>0</v>
      </c>
      <c r="Y250" s="32"/>
      <c r="Z250" s="32"/>
      <c r="AA250" s="32"/>
      <c r="AB250" s="32"/>
      <c r="AC250" s="32"/>
      <c r="AD250" s="32"/>
      <c r="AE250" s="32"/>
      <c r="AR250" s="186" t="s">
        <v>165</v>
      </c>
      <c r="AT250" s="186" t="s">
        <v>162</v>
      </c>
      <c r="AU250" s="186" t="s">
        <v>158</v>
      </c>
      <c r="AY250" s="15" t="s">
        <v>147</v>
      </c>
      <c r="BE250" s="187">
        <f>IF(O250="základní",K250,0)</f>
        <v>0</v>
      </c>
      <c r="BF250" s="187">
        <f>IF(O250="snížená",K250,0)</f>
        <v>0</v>
      </c>
      <c r="BG250" s="187">
        <f>IF(O250="zákl. přenesená",K250,0)</f>
        <v>0</v>
      </c>
      <c r="BH250" s="187">
        <f>IF(O250="sníž. přenesená",K250,0)</f>
        <v>0</v>
      </c>
      <c r="BI250" s="187">
        <f>IF(O250="nulová",K250,0)</f>
        <v>0</v>
      </c>
      <c r="BJ250" s="15" t="s">
        <v>79</v>
      </c>
      <c r="BK250" s="187">
        <f>ROUND(P250*H250,2)</f>
        <v>0</v>
      </c>
      <c r="BL250" s="15" t="s">
        <v>157</v>
      </c>
      <c r="BM250" s="186" t="s">
        <v>419</v>
      </c>
    </row>
    <row r="251" spans="1:65" s="13" customFormat="1" ht="10.65">
      <c r="B251" s="203"/>
      <c r="C251" s="204"/>
      <c r="D251" s="205" t="s">
        <v>167</v>
      </c>
      <c r="E251" s="206" t="s">
        <v>20</v>
      </c>
      <c r="F251" s="207" t="s">
        <v>244</v>
      </c>
      <c r="G251" s="204"/>
      <c r="H251" s="208">
        <v>40</v>
      </c>
      <c r="I251" s="209"/>
      <c r="J251" s="209"/>
      <c r="K251" s="204"/>
      <c r="L251" s="204"/>
      <c r="M251" s="210"/>
      <c r="N251" s="211"/>
      <c r="O251" s="212"/>
      <c r="P251" s="212"/>
      <c r="Q251" s="212"/>
      <c r="R251" s="212"/>
      <c r="S251" s="212"/>
      <c r="T251" s="212"/>
      <c r="U251" s="212"/>
      <c r="V251" s="212"/>
      <c r="W251" s="212"/>
      <c r="X251" s="213"/>
      <c r="AT251" s="214" t="s">
        <v>167</v>
      </c>
      <c r="AU251" s="214" t="s">
        <v>158</v>
      </c>
      <c r="AV251" s="13" t="s">
        <v>81</v>
      </c>
      <c r="AW251" s="13" t="s">
        <v>5</v>
      </c>
      <c r="AX251" s="13" t="s">
        <v>79</v>
      </c>
      <c r="AY251" s="214" t="s">
        <v>147</v>
      </c>
    </row>
    <row r="252" spans="1:65" s="2" customFormat="1" ht="16.45" customHeight="1">
      <c r="A252" s="32"/>
      <c r="B252" s="33"/>
      <c r="C252" s="193" t="s">
        <v>420</v>
      </c>
      <c r="D252" s="193" t="s">
        <v>162</v>
      </c>
      <c r="E252" s="194" t="s">
        <v>421</v>
      </c>
      <c r="F252" s="195" t="s">
        <v>422</v>
      </c>
      <c r="G252" s="196" t="s">
        <v>155</v>
      </c>
      <c r="H252" s="197">
        <v>80</v>
      </c>
      <c r="I252" s="198"/>
      <c r="J252" s="199"/>
      <c r="K252" s="200">
        <f>ROUND(P252*H252,2)</f>
        <v>0</v>
      </c>
      <c r="L252" s="195" t="s">
        <v>20</v>
      </c>
      <c r="M252" s="201"/>
      <c r="N252" s="202" t="s">
        <v>20</v>
      </c>
      <c r="O252" s="182" t="s">
        <v>40</v>
      </c>
      <c r="P252" s="183">
        <f>I252+J252</f>
        <v>0</v>
      </c>
      <c r="Q252" s="183">
        <f>ROUND(I252*H252,2)</f>
        <v>0</v>
      </c>
      <c r="R252" s="183">
        <f>ROUND(J252*H252,2)</f>
        <v>0</v>
      </c>
      <c r="S252" s="62"/>
      <c r="T252" s="184">
        <f>S252*H252</f>
        <v>0</v>
      </c>
      <c r="U252" s="184">
        <v>3.0000000000000001E-5</v>
      </c>
      <c r="V252" s="184">
        <f>U252*H252</f>
        <v>2.4000000000000002E-3</v>
      </c>
      <c r="W252" s="184">
        <v>0</v>
      </c>
      <c r="X252" s="185">
        <f>W252*H252</f>
        <v>0</v>
      </c>
      <c r="Y252" s="32"/>
      <c r="Z252" s="32"/>
      <c r="AA252" s="32"/>
      <c r="AB252" s="32"/>
      <c r="AC252" s="32"/>
      <c r="AD252" s="32"/>
      <c r="AE252" s="32"/>
      <c r="AR252" s="186" t="s">
        <v>165</v>
      </c>
      <c r="AT252" s="186" t="s">
        <v>162</v>
      </c>
      <c r="AU252" s="186" t="s">
        <v>158</v>
      </c>
      <c r="AY252" s="15" t="s">
        <v>147</v>
      </c>
      <c r="BE252" s="187">
        <f>IF(O252="základní",K252,0)</f>
        <v>0</v>
      </c>
      <c r="BF252" s="187">
        <f>IF(O252="snížená",K252,0)</f>
        <v>0</v>
      </c>
      <c r="BG252" s="187">
        <f>IF(O252="zákl. přenesená",K252,0)</f>
        <v>0</v>
      </c>
      <c r="BH252" s="187">
        <f>IF(O252="sníž. přenesená",K252,0)</f>
        <v>0</v>
      </c>
      <c r="BI252" s="187">
        <f>IF(O252="nulová",K252,0)</f>
        <v>0</v>
      </c>
      <c r="BJ252" s="15" t="s">
        <v>79</v>
      </c>
      <c r="BK252" s="187">
        <f>ROUND(P252*H252,2)</f>
        <v>0</v>
      </c>
      <c r="BL252" s="15" t="s">
        <v>157</v>
      </c>
      <c r="BM252" s="186" t="s">
        <v>423</v>
      </c>
    </row>
    <row r="253" spans="1:65" s="2" customFormat="1" ht="24.1" customHeight="1">
      <c r="A253" s="32"/>
      <c r="B253" s="33"/>
      <c r="C253" s="174" t="s">
        <v>424</v>
      </c>
      <c r="D253" s="174" t="s">
        <v>152</v>
      </c>
      <c r="E253" s="175" t="s">
        <v>425</v>
      </c>
      <c r="F253" s="176" t="s">
        <v>426</v>
      </c>
      <c r="G253" s="177" t="s">
        <v>155</v>
      </c>
      <c r="H253" s="178">
        <v>80</v>
      </c>
      <c r="I253" s="179"/>
      <c r="J253" s="179"/>
      <c r="K253" s="180">
        <f>ROUND(P253*H253,2)</f>
        <v>0</v>
      </c>
      <c r="L253" s="176" t="s">
        <v>156</v>
      </c>
      <c r="M253" s="37"/>
      <c r="N253" s="181" t="s">
        <v>20</v>
      </c>
      <c r="O253" s="182" t="s">
        <v>40</v>
      </c>
      <c r="P253" s="183">
        <f>I253+J253</f>
        <v>0</v>
      </c>
      <c r="Q253" s="183">
        <f>ROUND(I253*H253,2)</f>
        <v>0</v>
      </c>
      <c r="R253" s="183">
        <f>ROUND(J253*H253,2)</f>
        <v>0</v>
      </c>
      <c r="S253" s="62"/>
      <c r="T253" s="184">
        <f>S253*H253</f>
        <v>0</v>
      </c>
      <c r="U253" s="184">
        <v>0</v>
      </c>
      <c r="V253" s="184">
        <f>U253*H253</f>
        <v>0</v>
      </c>
      <c r="W253" s="184">
        <v>0</v>
      </c>
      <c r="X253" s="185">
        <f>W253*H253</f>
        <v>0</v>
      </c>
      <c r="Y253" s="32"/>
      <c r="Z253" s="32"/>
      <c r="AA253" s="32"/>
      <c r="AB253" s="32"/>
      <c r="AC253" s="32"/>
      <c r="AD253" s="32"/>
      <c r="AE253" s="32"/>
      <c r="AR253" s="186" t="s">
        <v>157</v>
      </c>
      <c r="AT253" s="186" t="s">
        <v>152</v>
      </c>
      <c r="AU253" s="186" t="s">
        <v>158</v>
      </c>
      <c r="AY253" s="15" t="s">
        <v>147</v>
      </c>
      <c r="BE253" s="187">
        <f>IF(O253="základní",K253,0)</f>
        <v>0</v>
      </c>
      <c r="BF253" s="187">
        <f>IF(O253="snížená",K253,0)</f>
        <v>0</v>
      </c>
      <c r="BG253" s="187">
        <f>IF(O253="zákl. přenesená",K253,0)</f>
        <v>0</v>
      </c>
      <c r="BH253" s="187">
        <f>IF(O253="sníž. přenesená",K253,0)</f>
        <v>0</v>
      </c>
      <c r="BI253" s="187">
        <f>IF(O253="nulová",K253,0)</f>
        <v>0</v>
      </c>
      <c r="BJ253" s="15" t="s">
        <v>79</v>
      </c>
      <c r="BK253" s="187">
        <f>ROUND(P253*H253,2)</f>
        <v>0</v>
      </c>
      <c r="BL253" s="15" t="s">
        <v>157</v>
      </c>
      <c r="BM253" s="186" t="s">
        <v>427</v>
      </c>
    </row>
    <row r="254" spans="1:65" s="2" customFormat="1" ht="10.65">
      <c r="A254" s="32"/>
      <c r="B254" s="33"/>
      <c r="C254" s="34"/>
      <c r="D254" s="188" t="s">
        <v>160</v>
      </c>
      <c r="E254" s="34"/>
      <c r="F254" s="189" t="s">
        <v>428</v>
      </c>
      <c r="G254" s="34"/>
      <c r="H254" s="34"/>
      <c r="I254" s="190"/>
      <c r="J254" s="190"/>
      <c r="K254" s="34"/>
      <c r="L254" s="34"/>
      <c r="M254" s="37"/>
      <c r="N254" s="191"/>
      <c r="O254" s="192"/>
      <c r="P254" s="62"/>
      <c r="Q254" s="62"/>
      <c r="R254" s="62"/>
      <c r="S254" s="62"/>
      <c r="T254" s="62"/>
      <c r="U254" s="62"/>
      <c r="V254" s="62"/>
      <c r="W254" s="62"/>
      <c r="X254" s="63"/>
      <c r="Y254" s="32"/>
      <c r="Z254" s="32"/>
      <c r="AA254" s="32"/>
      <c r="AB254" s="32"/>
      <c r="AC254" s="32"/>
      <c r="AD254" s="32"/>
      <c r="AE254" s="32"/>
      <c r="AT254" s="15" t="s">
        <v>160</v>
      </c>
      <c r="AU254" s="15" t="s">
        <v>158</v>
      </c>
    </row>
    <row r="255" spans="1:65" s="2" customFormat="1" ht="16.45" customHeight="1">
      <c r="A255" s="32"/>
      <c r="B255" s="33"/>
      <c r="C255" s="193" t="s">
        <v>429</v>
      </c>
      <c r="D255" s="193" t="s">
        <v>162</v>
      </c>
      <c r="E255" s="194" t="s">
        <v>430</v>
      </c>
      <c r="F255" s="195" t="s">
        <v>431</v>
      </c>
      <c r="G255" s="196" t="s">
        <v>155</v>
      </c>
      <c r="H255" s="197">
        <v>40</v>
      </c>
      <c r="I255" s="198"/>
      <c r="J255" s="199"/>
      <c r="K255" s="200">
        <f>ROUND(P255*H255,2)</f>
        <v>0</v>
      </c>
      <c r="L255" s="195" t="s">
        <v>20</v>
      </c>
      <c r="M255" s="201"/>
      <c r="N255" s="202" t="s">
        <v>20</v>
      </c>
      <c r="O255" s="182" t="s">
        <v>40</v>
      </c>
      <c r="P255" s="183">
        <f>I255+J255</f>
        <v>0</v>
      </c>
      <c r="Q255" s="183">
        <f>ROUND(I255*H255,2)</f>
        <v>0</v>
      </c>
      <c r="R255" s="183">
        <f>ROUND(J255*H255,2)</f>
        <v>0</v>
      </c>
      <c r="S255" s="62"/>
      <c r="T255" s="184">
        <f>S255*H255</f>
        <v>0</v>
      </c>
      <c r="U255" s="184">
        <v>1.5E-3</v>
      </c>
      <c r="V255" s="184">
        <f>U255*H255</f>
        <v>0.06</v>
      </c>
      <c r="W255" s="184">
        <v>0</v>
      </c>
      <c r="X255" s="185">
        <f>W255*H255</f>
        <v>0</v>
      </c>
      <c r="Y255" s="32"/>
      <c r="Z255" s="32"/>
      <c r="AA255" s="32"/>
      <c r="AB255" s="32"/>
      <c r="AC255" s="32"/>
      <c r="AD255" s="32"/>
      <c r="AE255" s="32"/>
      <c r="AR255" s="186" t="s">
        <v>165</v>
      </c>
      <c r="AT255" s="186" t="s">
        <v>162</v>
      </c>
      <c r="AU255" s="186" t="s">
        <v>158</v>
      </c>
      <c r="AY255" s="15" t="s">
        <v>147</v>
      </c>
      <c r="BE255" s="187">
        <f>IF(O255="základní",K255,0)</f>
        <v>0</v>
      </c>
      <c r="BF255" s="187">
        <f>IF(O255="snížená",K255,0)</f>
        <v>0</v>
      </c>
      <c r="BG255" s="187">
        <f>IF(O255="zákl. přenesená",K255,0)</f>
        <v>0</v>
      </c>
      <c r="BH255" s="187">
        <f>IF(O255="sníž. přenesená",K255,0)</f>
        <v>0</v>
      </c>
      <c r="BI255" s="187">
        <f>IF(O255="nulová",K255,0)</f>
        <v>0</v>
      </c>
      <c r="BJ255" s="15" t="s">
        <v>79</v>
      </c>
      <c r="BK255" s="187">
        <f>ROUND(P255*H255,2)</f>
        <v>0</v>
      </c>
      <c r="BL255" s="15" t="s">
        <v>157</v>
      </c>
      <c r="BM255" s="186" t="s">
        <v>432</v>
      </c>
    </row>
    <row r="256" spans="1:65" s="13" customFormat="1" ht="10.65">
      <c r="B256" s="203"/>
      <c r="C256" s="204"/>
      <c r="D256" s="205" t="s">
        <v>167</v>
      </c>
      <c r="E256" s="206" t="s">
        <v>20</v>
      </c>
      <c r="F256" s="207" t="s">
        <v>244</v>
      </c>
      <c r="G256" s="204"/>
      <c r="H256" s="208">
        <v>40</v>
      </c>
      <c r="I256" s="209"/>
      <c r="J256" s="209"/>
      <c r="K256" s="204"/>
      <c r="L256" s="204"/>
      <c r="M256" s="210"/>
      <c r="N256" s="211"/>
      <c r="O256" s="212"/>
      <c r="P256" s="212"/>
      <c r="Q256" s="212"/>
      <c r="R256" s="212"/>
      <c r="S256" s="212"/>
      <c r="T256" s="212"/>
      <c r="U256" s="212"/>
      <c r="V256" s="212"/>
      <c r="W256" s="212"/>
      <c r="X256" s="213"/>
      <c r="AT256" s="214" t="s">
        <v>167</v>
      </c>
      <c r="AU256" s="214" t="s">
        <v>158</v>
      </c>
      <c r="AV256" s="13" t="s">
        <v>81</v>
      </c>
      <c r="AW256" s="13" t="s">
        <v>5</v>
      </c>
      <c r="AX256" s="13" t="s">
        <v>79</v>
      </c>
      <c r="AY256" s="214" t="s">
        <v>147</v>
      </c>
    </row>
    <row r="257" spans="1:65" s="2" customFormat="1" ht="16.45" customHeight="1">
      <c r="A257" s="32"/>
      <c r="B257" s="33"/>
      <c r="C257" s="193" t="s">
        <v>433</v>
      </c>
      <c r="D257" s="193" t="s">
        <v>162</v>
      </c>
      <c r="E257" s="194" t="s">
        <v>434</v>
      </c>
      <c r="F257" s="195" t="s">
        <v>435</v>
      </c>
      <c r="G257" s="196" t="s">
        <v>155</v>
      </c>
      <c r="H257" s="197">
        <v>80</v>
      </c>
      <c r="I257" s="198"/>
      <c r="J257" s="199"/>
      <c r="K257" s="200">
        <f>ROUND(P257*H257,2)</f>
        <v>0</v>
      </c>
      <c r="L257" s="195" t="s">
        <v>20</v>
      </c>
      <c r="M257" s="201"/>
      <c r="N257" s="202" t="s">
        <v>20</v>
      </c>
      <c r="O257" s="182" t="s">
        <v>40</v>
      </c>
      <c r="P257" s="183">
        <f>I257+J257</f>
        <v>0</v>
      </c>
      <c r="Q257" s="183">
        <f>ROUND(I257*H257,2)</f>
        <v>0</v>
      </c>
      <c r="R257" s="183">
        <f>ROUND(J257*H257,2)</f>
        <v>0</v>
      </c>
      <c r="S257" s="62"/>
      <c r="T257" s="184">
        <f>S257*H257</f>
        <v>0</v>
      </c>
      <c r="U257" s="184">
        <v>1.5E-3</v>
      </c>
      <c r="V257" s="184">
        <f>U257*H257</f>
        <v>0.12</v>
      </c>
      <c r="W257" s="184">
        <v>0</v>
      </c>
      <c r="X257" s="185">
        <f>W257*H257</f>
        <v>0</v>
      </c>
      <c r="Y257" s="32"/>
      <c r="Z257" s="32"/>
      <c r="AA257" s="32"/>
      <c r="AB257" s="32"/>
      <c r="AC257" s="32"/>
      <c r="AD257" s="32"/>
      <c r="AE257" s="32"/>
      <c r="AR257" s="186" t="s">
        <v>165</v>
      </c>
      <c r="AT257" s="186" t="s">
        <v>162</v>
      </c>
      <c r="AU257" s="186" t="s">
        <v>158</v>
      </c>
      <c r="AY257" s="15" t="s">
        <v>147</v>
      </c>
      <c r="BE257" s="187">
        <f>IF(O257="základní",K257,0)</f>
        <v>0</v>
      </c>
      <c r="BF257" s="187">
        <f>IF(O257="snížená",K257,0)</f>
        <v>0</v>
      </c>
      <c r="BG257" s="187">
        <f>IF(O257="zákl. přenesená",K257,0)</f>
        <v>0</v>
      </c>
      <c r="BH257" s="187">
        <f>IF(O257="sníž. přenesená",K257,0)</f>
        <v>0</v>
      </c>
      <c r="BI257" s="187">
        <f>IF(O257="nulová",K257,0)</f>
        <v>0</v>
      </c>
      <c r="BJ257" s="15" t="s">
        <v>79</v>
      </c>
      <c r="BK257" s="187">
        <f>ROUND(P257*H257,2)</f>
        <v>0</v>
      </c>
      <c r="BL257" s="15" t="s">
        <v>157</v>
      </c>
      <c r="BM257" s="186" t="s">
        <v>436</v>
      </c>
    </row>
    <row r="258" spans="1:65" s="12" customFormat="1" ht="20.85" customHeight="1">
      <c r="B258" s="157"/>
      <c r="C258" s="158"/>
      <c r="D258" s="159" t="s">
        <v>70</v>
      </c>
      <c r="E258" s="172" t="s">
        <v>437</v>
      </c>
      <c r="F258" s="172" t="s">
        <v>438</v>
      </c>
      <c r="G258" s="158"/>
      <c r="H258" s="158"/>
      <c r="I258" s="161"/>
      <c r="J258" s="161"/>
      <c r="K258" s="173">
        <f>BK258</f>
        <v>0</v>
      </c>
      <c r="L258" s="158"/>
      <c r="M258" s="163"/>
      <c r="N258" s="164"/>
      <c r="O258" s="165"/>
      <c r="P258" s="165"/>
      <c r="Q258" s="166">
        <f>SUM(Q259:Q272)</f>
        <v>0</v>
      </c>
      <c r="R258" s="166">
        <f>SUM(R259:R272)</f>
        <v>0</v>
      </c>
      <c r="S258" s="165"/>
      <c r="T258" s="167">
        <f>SUM(T259:T272)</f>
        <v>0</v>
      </c>
      <c r="U258" s="165"/>
      <c r="V258" s="167">
        <f>SUM(V259:V272)</f>
        <v>1.4249999999999998</v>
      </c>
      <c r="W258" s="165"/>
      <c r="X258" s="168">
        <f>SUM(X259:X272)</f>
        <v>0</v>
      </c>
      <c r="AR258" s="169" t="s">
        <v>81</v>
      </c>
      <c r="AT258" s="170" t="s">
        <v>70</v>
      </c>
      <c r="AU258" s="170" t="s">
        <v>81</v>
      </c>
      <c r="AY258" s="169" t="s">
        <v>147</v>
      </c>
      <c r="BK258" s="171">
        <f>SUM(BK259:BK272)</f>
        <v>0</v>
      </c>
    </row>
    <row r="259" spans="1:65" s="2" customFormat="1" ht="24.1" customHeight="1">
      <c r="A259" s="32"/>
      <c r="B259" s="33"/>
      <c r="C259" s="174" t="s">
        <v>439</v>
      </c>
      <c r="D259" s="174" t="s">
        <v>152</v>
      </c>
      <c r="E259" s="175" t="s">
        <v>440</v>
      </c>
      <c r="F259" s="176" t="s">
        <v>441</v>
      </c>
      <c r="G259" s="177" t="s">
        <v>389</v>
      </c>
      <c r="H259" s="178">
        <v>106</v>
      </c>
      <c r="I259" s="179"/>
      <c r="J259" s="179"/>
      <c r="K259" s="180">
        <f>ROUND(P259*H259,2)</f>
        <v>0</v>
      </c>
      <c r="L259" s="176" t="s">
        <v>156</v>
      </c>
      <c r="M259" s="37"/>
      <c r="N259" s="181" t="s">
        <v>20</v>
      </c>
      <c r="O259" s="182" t="s">
        <v>40</v>
      </c>
      <c r="P259" s="183">
        <f>I259+J259</f>
        <v>0</v>
      </c>
      <c r="Q259" s="183">
        <f>ROUND(I259*H259,2)</f>
        <v>0</v>
      </c>
      <c r="R259" s="183">
        <f>ROUND(J259*H259,2)</f>
        <v>0</v>
      </c>
      <c r="S259" s="62"/>
      <c r="T259" s="184">
        <f>S259*H259</f>
        <v>0</v>
      </c>
      <c r="U259" s="184">
        <v>0</v>
      </c>
      <c r="V259" s="184">
        <f>U259*H259</f>
        <v>0</v>
      </c>
      <c r="W259" s="184">
        <v>0</v>
      </c>
      <c r="X259" s="185">
        <f>W259*H259</f>
        <v>0</v>
      </c>
      <c r="Y259" s="32"/>
      <c r="Z259" s="32"/>
      <c r="AA259" s="32"/>
      <c r="AB259" s="32"/>
      <c r="AC259" s="32"/>
      <c r="AD259" s="32"/>
      <c r="AE259" s="32"/>
      <c r="AR259" s="186" t="s">
        <v>157</v>
      </c>
      <c r="AT259" s="186" t="s">
        <v>152</v>
      </c>
      <c r="AU259" s="186" t="s">
        <v>158</v>
      </c>
      <c r="AY259" s="15" t="s">
        <v>147</v>
      </c>
      <c r="BE259" s="187">
        <f>IF(O259="základní",K259,0)</f>
        <v>0</v>
      </c>
      <c r="BF259" s="187">
        <f>IF(O259="snížená",K259,0)</f>
        <v>0</v>
      </c>
      <c r="BG259" s="187">
        <f>IF(O259="zákl. přenesená",K259,0)</f>
        <v>0</v>
      </c>
      <c r="BH259" s="187">
        <f>IF(O259="sníž. přenesená",K259,0)</f>
        <v>0</v>
      </c>
      <c r="BI259" s="187">
        <f>IF(O259="nulová",K259,0)</f>
        <v>0</v>
      </c>
      <c r="BJ259" s="15" t="s">
        <v>79</v>
      </c>
      <c r="BK259" s="187">
        <f>ROUND(P259*H259,2)</f>
        <v>0</v>
      </c>
      <c r="BL259" s="15" t="s">
        <v>157</v>
      </c>
      <c r="BM259" s="186" t="s">
        <v>442</v>
      </c>
    </row>
    <row r="260" spans="1:65" s="2" customFormat="1" ht="10.65">
      <c r="A260" s="32"/>
      <c r="B260" s="33"/>
      <c r="C260" s="34"/>
      <c r="D260" s="188" t="s">
        <v>160</v>
      </c>
      <c r="E260" s="34"/>
      <c r="F260" s="189" t="s">
        <v>443</v>
      </c>
      <c r="G260" s="34"/>
      <c r="H260" s="34"/>
      <c r="I260" s="190"/>
      <c r="J260" s="190"/>
      <c r="K260" s="34"/>
      <c r="L260" s="34"/>
      <c r="M260" s="37"/>
      <c r="N260" s="191"/>
      <c r="O260" s="192"/>
      <c r="P260" s="62"/>
      <c r="Q260" s="62"/>
      <c r="R260" s="62"/>
      <c r="S260" s="62"/>
      <c r="T260" s="62"/>
      <c r="U260" s="62"/>
      <c r="V260" s="62"/>
      <c r="W260" s="62"/>
      <c r="X260" s="63"/>
      <c r="Y260" s="32"/>
      <c r="Z260" s="32"/>
      <c r="AA260" s="32"/>
      <c r="AB260" s="32"/>
      <c r="AC260" s="32"/>
      <c r="AD260" s="32"/>
      <c r="AE260" s="32"/>
      <c r="AT260" s="15" t="s">
        <v>160</v>
      </c>
      <c r="AU260" s="15" t="s">
        <v>158</v>
      </c>
    </row>
    <row r="261" spans="1:65" s="2" customFormat="1" ht="16.45" customHeight="1">
      <c r="A261" s="32"/>
      <c r="B261" s="33"/>
      <c r="C261" s="193" t="s">
        <v>444</v>
      </c>
      <c r="D261" s="193" t="s">
        <v>162</v>
      </c>
      <c r="E261" s="194" t="s">
        <v>445</v>
      </c>
      <c r="F261" s="195" t="s">
        <v>446</v>
      </c>
      <c r="G261" s="196" t="s">
        <v>389</v>
      </c>
      <c r="H261" s="197">
        <v>106</v>
      </c>
      <c r="I261" s="198"/>
      <c r="J261" s="199"/>
      <c r="K261" s="200">
        <f>ROUND(P261*H261,2)</f>
        <v>0</v>
      </c>
      <c r="L261" s="195" t="s">
        <v>20</v>
      </c>
      <c r="M261" s="201"/>
      <c r="N261" s="202" t="s">
        <v>20</v>
      </c>
      <c r="O261" s="182" t="s">
        <v>40</v>
      </c>
      <c r="P261" s="183">
        <f>I261+J261</f>
        <v>0</v>
      </c>
      <c r="Q261" s="183">
        <f>ROUND(I261*H261,2)</f>
        <v>0</v>
      </c>
      <c r="R261" s="183">
        <f>ROUND(J261*H261,2)</f>
        <v>0</v>
      </c>
      <c r="S261" s="62"/>
      <c r="T261" s="184">
        <f>S261*H261</f>
        <v>0</v>
      </c>
      <c r="U261" s="184">
        <v>1.5E-3</v>
      </c>
      <c r="V261" s="184">
        <f>U261*H261</f>
        <v>0.159</v>
      </c>
      <c r="W261" s="184">
        <v>0</v>
      </c>
      <c r="X261" s="185">
        <f>W261*H261</f>
        <v>0</v>
      </c>
      <c r="Y261" s="32"/>
      <c r="Z261" s="32"/>
      <c r="AA261" s="32"/>
      <c r="AB261" s="32"/>
      <c r="AC261" s="32"/>
      <c r="AD261" s="32"/>
      <c r="AE261" s="32"/>
      <c r="AR261" s="186" t="s">
        <v>165</v>
      </c>
      <c r="AT261" s="186" t="s">
        <v>162</v>
      </c>
      <c r="AU261" s="186" t="s">
        <v>158</v>
      </c>
      <c r="AY261" s="15" t="s">
        <v>147</v>
      </c>
      <c r="BE261" s="187">
        <f>IF(O261="základní",K261,0)</f>
        <v>0</v>
      </c>
      <c r="BF261" s="187">
        <f>IF(O261="snížená",K261,0)</f>
        <v>0</v>
      </c>
      <c r="BG261" s="187">
        <f>IF(O261="zákl. přenesená",K261,0)</f>
        <v>0</v>
      </c>
      <c r="BH261" s="187">
        <f>IF(O261="sníž. přenesená",K261,0)</f>
        <v>0</v>
      </c>
      <c r="BI261" s="187">
        <f>IF(O261="nulová",K261,0)</f>
        <v>0</v>
      </c>
      <c r="BJ261" s="15" t="s">
        <v>79</v>
      </c>
      <c r="BK261" s="187">
        <f>ROUND(P261*H261,2)</f>
        <v>0</v>
      </c>
      <c r="BL261" s="15" t="s">
        <v>157</v>
      </c>
      <c r="BM261" s="186" t="s">
        <v>447</v>
      </c>
    </row>
    <row r="262" spans="1:65" s="13" customFormat="1" ht="10.65">
      <c r="B262" s="203"/>
      <c r="C262" s="204"/>
      <c r="D262" s="205" t="s">
        <v>167</v>
      </c>
      <c r="E262" s="206" t="s">
        <v>20</v>
      </c>
      <c r="F262" s="207" t="s">
        <v>448</v>
      </c>
      <c r="G262" s="204"/>
      <c r="H262" s="208">
        <v>106</v>
      </c>
      <c r="I262" s="209"/>
      <c r="J262" s="209"/>
      <c r="K262" s="204"/>
      <c r="L262" s="204"/>
      <c r="M262" s="210"/>
      <c r="N262" s="211"/>
      <c r="O262" s="212"/>
      <c r="P262" s="212"/>
      <c r="Q262" s="212"/>
      <c r="R262" s="212"/>
      <c r="S262" s="212"/>
      <c r="T262" s="212"/>
      <c r="U262" s="212"/>
      <c r="V262" s="212"/>
      <c r="W262" s="212"/>
      <c r="X262" s="213"/>
      <c r="AT262" s="214" t="s">
        <v>167</v>
      </c>
      <c r="AU262" s="214" t="s">
        <v>158</v>
      </c>
      <c r="AV262" s="13" t="s">
        <v>81</v>
      </c>
      <c r="AW262" s="13" t="s">
        <v>5</v>
      </c>
      <c r="AX262" s="13" t="s">
        <v>79</v>
      </c>
      <c r="AY262" s="214" t="s">
        <v>147</v>
      </c>
    </row>
    <row r="263" spans="1:65" s="2" customFormat="1" ht="24.1" customHeight="1">
      <c r="A263" s="32"/>
      <c r="B263" s="33"/>
      <c r="C263" s="174" t="s">
        <v>449</v>
      </c>
      <c r="D263" s="174" t="s">
        <v>152</v>
      </c>
      <c r="E263" s="175" t="s">
        <v>450</v>
      </c>
      <c r="F263" s="176" t="s">
        <v>451</v>
      </c>
      <c r="G263" s="177" t="s">
        <v>155</v>
      </c>
      <c r="H263" s="178">
        <v>106</v>
      </c>
      <c r="I263" s="179"/>
      <c r="J263" s="179"/>
      <c r="K263" s="180">
        <f>ROUND(P263*H263,2)</f>
        <v>0</v>
      </c>
      <c r="L263" s="176" t="s">
        <v>156</v>
      </c>
      <c r="M263" s="37"/>
      <c r="N263" s="181" t="s">
        <v>20</v>
      </c>
      <c r="O263" s="182" t="s">
        <v>40</v>
      </c>
      <c r="P263" s="183">
        <f>I263+J263</f>
        <v>0</v>
      </c>
      <c r="Q263" s="183">
        <f>ROUND(I263*H263,2)</f>
        <v>0</v>
      </c>
      <c r="R263" s="183">
        <f>ROUND(J263*H263,2)</f>
        <v>0</v>
      </c>
      <c r="S263" s="62"/>
      <c r="T263" s="184">
        <f>S263*H263</f>
        <v>0</v>
      </c>
      <c r="U263" s="184">
        <v>0</v>
      </c>
      <c r="V263" s="184">
        <f>U263*H263</f>
        <v>0</v>
      </c>
      <c r="W263" s="184">
        <v>0</v>
      </c>
      <c r="X263" s="185">
        <f>W263*H263</f>
        <v>0</v>
      </c>
      <c r="Y263" s="32"/>
      <c r="Z263" s="32"/>
      <c r="AA263" s="32"/>
      <c r="AB263" s="32"/>
      <c r="AC263" s="32"/>
      <c r="AD263" s="32"/>
      <c r="AE263" s="32"/>
      <c r="AR263" s="186" t="s">
        <v>157</v>
      </c>
      <c r="AT263" s="186" t="s">
        <v>152</v>
      </c>
      <c r="AU263" s="186" t="s">
        <v>158</v>
      </c>
      <c r="AY263" s="15" t="s">
        <v>147</v>
      </c>
      <c r="BE263" s="187">
        <f>IF(O263="základní",K263,0)</f>
        <v>0</v>
      </c>
      <c r="BF263" s="187">
        <f>IF(O263="snížená",K263,0)</f>
        <v>0</v>
      </c>
      <c r="BG263" s="187">
        <f>IF(O263="zákl. přenesená",K263,0)</f>
        <v>0</v>
      </c>
      <c r="BH263" s="187">
        <f>IF(O263="sníž. přenesená",K263,0)</f>
        <v>0</v>
      </c>
      <c r="BI263" s="187">
        <f>IF(O263="nulová",K263,0)</f>
        <v>0</v>
      </c>
      <c r="BJ263" s="15" t="s">
        <v>79</v>
      </c>
      <c r="BK263" s="187">
        <f>ROUND(P263*H263,2)</f>
        <v>0</v>
      </c>
      <c r="BL263" s="15" t="s">
        <v>157</v>
      </c>
      <c r="BM263" s="186" t="s">
        <v>452</v>
      </c>
    </row>
    <row r="264" spans="1:65" s="2" customFormat="1" ht="10.65">
      <c r="A264" s="32"/>
      <c r="B264" s="33"/>
      <c r="C264" s="34"/>
      <c r="D264" s="188" t="s">
        <v>160</v>
      </c>
      <c r="E264" s="34"/>
      <c r="F264" s="189" t="s">
        <v>453</v>
      </c>
      <c r="G264" s="34"/>
      <c r="H264" s="34"/>
      <c r="I264" s="190"/>
      <c r="J264" s="190"/>
      <c r="K264" s="34"/>
      <c r="L264" s="34"/>
      <c r="M264" s="37"/>
      <c r="N264" s="191"/>
      <c r="O264" s="192"/>
      <c r="P264" s="62"/>
      <c r="Q264" s="62"/>
      <c r="R264" s="62"/>
      <c r="S264" s="62"/>
      <c r="T264" s="62"/>
      <c r="U264" s="62"/>
      <c r="V264" s="62"/>
      <c r="W264" s="62"/>
      <c r="X264" s="63"/>
      <c r="Y264" s="32"/>
      <c r="Z264" s="32"/>
      <c r="AA264" s="32"/>
      <c r="AB264" s="32"/>
      <c r="AC264" s="32"/>
      <c r="AD264" s="32"/>
      <c r="AE264" s="32"/>
      <c r="AT264" s="15" t="s">
        <v>160</v>
      </c>
      <c r="AU264" s="15" t="s">
        <v>158</v>
      </c>
    </row>
    <row r="265" spans="1:65" s="2" customFormat="1" ht="16.45" customHeight="1">
      <c r="A265" s="32"/>
      <c r="B265" s="33"/>
      <c r="C265" s="193" t="s">
        <v>454</v>
      </c>
      <c r="D265" s="193" t="s">
        <v>162</v>
      </c>
      <c r="E265" s="194" t="s">
        <v>455</v>
      </c>
      <c r="F265" s="195" t="s">
        <v>456</v>
      </c>
      <c r="G265" s="196" t="s">
        <v>155</v>
      </c>
      <c r="H265" s="197">
        <v>106</v>
      </c>
      <c r="I265" s="198"/>
      <c r="J265" s="199"/>
      <c r="K265" s="200">
        <f>ROUND(P265*H265,2)</f>
        <v>0</v>
      </c>
      <c r="L265" s="195" t="s">
        <v>20</v>
      </c>
      <c r="M265" s="201"/>
      <c r="N265" s="202" t="s">
        <v>20</v>
      </c>
      <c r="O265" s="182" t="s">
        <v>40</v>
      </c>
      <c r="P265" s="183">
        <f>I265+J265</f>
        <v>0</v>
      </c>
      <c r="Q265" s="183">
        <f>ROUND(I265*H265,2)</f>
        <v>0</v>
      </c>
      <c r="R265" s="183">
        <f>ROUND(J265*H265,2)</f>
        <v>0</v>
      </c>
      <c r="S265" s="62"/>
      <c r="T265" s="184">
        <f>S265*H265</f>
        <v>0</v>
      </c>
      <c r="U265" s="184">
        <v>1.5E-3</v>
      </c>
      <c r="V265" s="184">
        <f>U265*H265</f>
        <v>0.159</v>
      </c>
      <c r="W265" s="184">
        <v>0</v>
      </c>
      <c r="X265" s="185">
        <f>W265*H265</f>
        <v>0</v>
      </c>
      <c r="Y265" s="32"/>
      <c r="Z265" s="32"/>
      <c r="AA265" s="32"/>
      <c r="AB265" s="32"/>
      <c r="AC265" s="32"/>
      <c r="AD265" s="32"/>
      <c r="AE265" s="32"/>
      <c r="AR265" s="186" t="s">
        <v>165</v>
      </c>
      <c r="AT265" s="186" t="s">
        <v>162</v>
      </c>
      <c r="AU265" s="186" t="s">
        <v>158</v>
      </c>
      <c r="AY265" s="15" t="s">
        <v>147</v>
      </c>
      <c r="BE265" s="187">
        <f>IF(O265="základní",K265,0)</f>
        <v>0</v>
      </c>
      <c r="BF265" s="187">
        <f>IF(O265="snížená",K265,0)</f>
        <v>0</v>
      </c>
      <c r="BG265" s="187">
        <f>IF(O265="zákl. přenesená",K265,0)</f>
        <v>0</v>
      </c>
      <c r="BH265" s="187">
        <f>IF(O265="sníž. přenesená",K265,0)</f>
        <v>0</v>
      </c>
      <c r="BI265" s="187">
        <f>IF(O265="nulová",K265,0)</f>
        <v>0</v>
      </c>
      <c r="BJ265" s="15" t="s">
        <v>79</v>
      </c>
      <c r="BK265" s="187">
        <f>ROUND(P265*H265,2)</f>
        <v>0</v>
      </c>
      <c r="BL265" s="15" t="s">
        <v>157</v>
      </c>
      <c r="BM265" s="186" t="s">
        <v>457</v>
      </c>
    </row>
    <row r="266" spans="1:65" s="2" customFormat="1" ht="24.1" customHeight="1">
      <c r="A266" s="32"/>
      <c r="B266" s="33"/>
      <c r="C266" s="193" t="s">
        <v>458</v>
      </c>
      <c r="D266" s="193" t="s">
        <v>162</v>
      </c>
      <c r="E266" s="194" t="s">
        <v>459</v>
      </c>
      <c r="F266" s="195" t="s">
        <v>460</v>
      </c>
      <c r="G266" s="196" t="s">
        <v>155</v>
      </c>
      <c r="H266" s="197">
        <v>212</v>
      </c>
      <c r="I266" s="198"/>
      <c r="J266" s="199"/>
      <c r="K266" s="200">
        <f>ROUND(P266*H266,2)</f>
        <v>0</v>
      </c>
      <c r="L266" s="195" t="s">
        <v>20</v>
      </c>
      <c r="M266" s="201"/>
      <c r="N266" s="202" t="s">
        <v>20</v>
      </c>
      <c r="O266" s="182" t="s">
        <v>40</v>
      </c>
      <c r="P266" s="183">
        <f>I266+J266</f>
        <v>0</v>
      </c>
      <c r="Q266" s="183">
        <f>ROUND(I266*H266,2)</f>
        <v>0</v>
      </c>
      <c r="R266" s="183">
        <f>ROUND(J266*H266,2)</f>
        <v>0</v>
      </c>
      <c r="S266" s="62"/>
      <c r="T266" s="184">
        <f>S266*H266</f>
        <v>0</v>
      </c>
      <c r="U266" s="184">
        <v>1.5E-3</v>
      </c>
      <c r="V266" s="184">
        <f>U266*H266</f>
        <v>0.318</v>
      </c>
      <c r="W266" s="184">
        <v>0</v>
      </c>
      <c r="X266" s="185">
        <f>W266*H266</f>
        <v>0</v>
      </c>
      <c r="Y266" s="32"/>
      <c r="Z266" s="32"/>
      <c r="AA266" s="32"/>
      <c r="AB266" s="32"/>
      <c r="AC266" s="32"/>
      <c r="AD266" s="32"/>
      <c r="AE266" s="32"/>
      <c r="AR266" s="186" t="s">
        <v>165</v>
      </c>
      <c r="AT266" s="186" t="s">
        <v>162</v>
      </c>
      <c r="AU266" s="186" t="s">
        <v>158</v>
      </c>
      <c r="AY266" s="15" t="s">
        <v>147</v>
      </c>
      <c r="BE266" s="187">
        <f>IF(O266="základní",K266,0)</f>
        <v>0</v>
      </c>
      <c r="BF266" s="187">
        <f>IF(O266="snížená",K266,0)</f>
        <v>0</v>
      </c>
      <c r="BG266" s="187">
        <f>IF(O266="zákl. přenesená",K266,0)</f>
        <v>0</v>
      </c>
      <c r="BH266" s="187">
        <f>IF(O266="sníž. přenesená",K266,0)</f>
        <v>0</v>
      </c>
      <c r="BI266" s="187">
        <f>IF(O266="nulová",K266,0)</f>
        <v>0</v>
      </c>
      <c r="BJ266" s="15" t="s">
        <v>79</v>
      </c>
      <c r="BK266" s="187">
        <f>ROUND(P266*H266,2)</f>
        <v>0</v>
      </c>
      <c r="BL266" s="15" t="s">
        <v>157</v>
      </c>
      <c r="BM266" s="186" t="s">
        <v>461</v>
      </c>
    </row>
    <row r="267" spans="1:65" s="2" customFormat="1" ht="16.45" customHeight="1">
      <c r="A267" s="32"/>
      <c r="B267" s="33"/>
      <c r="C267" s="193" t="s">
        <v>462</v>
      </c>
      <c r="D267" s="193" t="s">
        <v>162</v>
      </c>
      <c r="E267" s="194" t="s">
        <v>434</v>
      </c>
      <c r="F267" s="195" t="s">
        <v>435</v>
      </c>
      <c r="G267" s="196" t="s">
        <v>155</v>
      </c>
      <c r="H267" s="197">
        <v>212</v>
      </c>
      <c r="I267" s="198"/>
      <c r="J267" s="199"/>
      <c r="K267" s="200">
        <f>ROUND(P267*H267,2)</f>
        <v>0</v>
      </c>
      <c r="L267" s="195" t="s">
        <v>20</v>
      </c>
      <c r="M267" s="201"/>
      <c r="N267" s="202" t="s">
        <v>20</v>
      </c>
      <c r="O267" s="182" t="s">
        <v>40</v>
      </c>
      <c r="P267" s="183">
        <f>I267+J267</f>
        <v>0</v>
      </c>
      <c r="Q267" s="183">
        <f>ROUND(I267*H267,2)</f>
        <v>0</v>
      </c>
      <c r="R267" s="183">
        <f>ROUND(J267*H267,2)</f>
        <v>0</v>
      </c>
      <c r="S267" s="62"/>
      <c r="T267" s="184">
        <f>S267*H267</f>
        <v>0</v>
      </c>
      <c r="U267" s="184">
        <v>1.5E-3</v>
      </c>
      <c r="V267" s="184">
        <f>U267*H267</f>
        <v>0.318</v>
      </c>
      <c r="W267" s="184">
        <v>0</v>
      </c>
      <c r="X267" s="185">
        <f>W267*H267</f>
        <v>0</v>
      </c>
      <c r="Y267" s="32"/>
      <c r="Z267" s="32"/>
      <c r="AA267" s="32"/>
      <c r="AB267" s="32"/>
      <c r="AC267" s="32"/>
      <c r="AD267" s="32"/>
      <c r="AE267" s="32"/>
      <c r="AR267" s="186" t="s">
        <v>165</v>
      </c>
      <c r="AT267" s="186" t="s">
        <v>162</v>
      </c>
      <c r="AU267" s="186" t="s">
        <v>158</v>
      </c>
      <c r="AY267" s="15" t="s">
        <v>147</v>
      </c>
      <c r="BE267" s="187">
        <f>IF(O267="základní",K267,0)</f>
        <v>0</v>
      </c>
      <c r="BF267" s="187">
        <f>IF(O267="snížená",K267,0)</f>
        <v>0</v>
      </c>
      <c r="BG267" s="187">
        <f>IF(O267="zákl. přenesená",K267,0)</f>
        <v>0</v>
      </c>
      <c r="BH267" s="187">
        <f>IF(O267="sníž. přenesená",K267,0)</f>
        <v>0</v>
      </c>
      <c r="BI267" s="187">
        <f>IF(O267="nulová",K267,0)</f>
        <v>0</v>
      </c>
      <c r="BJ267" s="15" t="s">
        <v>79</v>
      </c>
      <c r="BK267" s="187">
        <f>ROUND(P267*H267,2)</f>
        <v>0</v>
      </c>
      <c r="BL267" s="15" t="s">
        <v>157</v>
      </c>
      <c r="BM267" s="186" t="s">
        <v>463</v>
      </c>
    </row>
    <row r="268" spans="1:65" s="2" customFormat="1" ht="24.1" customHeight="1">
      <c r="A268" s="32"/>
      <c r="B268" s="33"/>
      <c r="C268" s="193" t="s">
        <v>464</v>
      </c>
      <c r="D268" s="193" t="s">
        <v>162</v>
      </c>
      <c r="E268" s="194" t="s">
        <v>465</v>
      </c>
      <c r="F268" s="195" t="s">
        <v>466</v>
      </c>
      <c r="G268" s="196" t="s">
        <v>155</v>
      </c>
      <c r="H268" s="197">
        <v>54</v>
      </c>
      <c r="I268" s="198"/>
      <c r="J268" s="199"/>
      <c r="K268" s="200">
        <f>ROUND(P268*H268,2)</f>
        <v>0</v>
      </c>
      <c r="L268" s="195" t="s">
        <v>20</v>
      </c>
      <c r="M268" s="201"/>
      <c r="N268" s="202" t="s">
        <v>20</v>
      </c>
      <c r="O268" s="182" t="s">
        <v>40</v>
      </c>
      <c r="P268" s="183">
        <f>I268+J268</f>
        <v>0</v>
      </c>
      <c r="Q268" s="183">
        <f>ROUND(I268*H268,2)</f>
        <v>0</v>
      </c>
      <c r="R268" s="183">
        <f>ROUND(J268*H268,2)</f>
        <v>0</v>
      </c>
      <c r="S268" s="62"/>
      <c r="T268" s="184">
        <f>S268*H268</f>
        <v>0</v>
      </c>
      <c r="U268" s="184">
        <v>1.5E-3</v>
      </c>
      <c r="V268" s="184">
        <f>U268*H268</f>
        <v>8.1000000000000003E-2</v>
      </c>
      <c r="W268" s="184">
        <v>0</v>
      </c>
      <c r="X268" s="185">
        <f>W268*H268</f>
        <v>0</v>
      </c>
      <c r="Y268" s="32"/>
      <c r="Z268" s="32"/>
      <c r="AA268" s="32"/>
      <c r="AB268" s="32"/>
      <c r="AC268" s="32"/>
      <c r="AD268" s="32"/>
      <c r="AE268" s="32"/>
      <c r="AR268" s="186" t="s">
        <v>165</v>
      </c>
      <c r="AT268" s="186" t="s">
        <v>162</v>
      </c>
      <c r="AU268" s="186" t="s">
        <v>158</v>
      </c>
      <c r="AY268" s="15" t="s">
        <v>147</v>
      </c>
      <c r="BE268" s="187">
        <f>IF(O268="základní",K268,0)</f>
        <v>0</v>
      </c>
      <c r="BF268" s="187">
        <f>IF(O268="snížená",K268,0)</f>
        <v>0</v>
      </c>
      <c r="BG268" s="187">
        <f>IF(O268="zákl. přenesená",K268,0)</f>
        <v>0</v>
      </c>
      <c r="BH268" s="187">
        <f>IF(O268="sníž. přenesená",K268,0)</f>
        <v>0</v>
      </c>
      <c r="BI268" s="187">
        <f>IF(O268="nulová",K268,0)</f>
        <v>0</v>
      </c>
      <c r="BJ268" s="15" t="s">
        <v>79</v>
      </c>
      <c r="BK268" s="187">
        <f>ROUND(P268*H268,2)</f>
        <v>0</v>
      </c>
      <c r="BL268" s="15" t="s">
        <v>157</v>
      </c>
      <c r="BM268" s="186" t="s">
        <v>467</v>
      </c>
    </row>
    <row r="269" spans="1:65" s="13" customFormat="1" ht="10.65">
      <c r="B269" s="203"/>
      <c r="C269" s="204"/>
      <c r="D269" s="205" t="s">
        <v>167</v>
      </c>
      <c r="E269" s="206" t="s">
        <v>20</v>
      </c>
      <c r="F269" s="207" t="s">
        <v>468</v>
      </c>
      <c r="G269" s="204"/>
      <c r="H269" s="208">
        <v>54</v>
      </c>
      <c r="I269" s="209"/>
      <c r="J269" s="209"/>
      <c r="K269" s="204"/>
      <c r="L269" s="204"/>
      <c r="M269" s="210"/>
      <c r="N269" s="211"/>
      <c r="O269" s="212"/>
      <c r="P269" s="212"/>
      <c r="Q269" s="212"/>
      <c r="R269" s="212"/>
      <c r="S269" s="212"/>
      <c r="T269" s="212"/>
      <c r="U269" s="212"/>
      <c r="V269" s="212"/>
      <c r="W269" s="212"/>
      <c r="X269" s="213"/>
      <c r="AT269" s="214" t="s">
        <v>167</v>
      </c>
      <c r="AU269" s="214" t="s">
        <v>158</v>
      </c>
      <c r="AV269" s="13" t="s">
        <v>81</v>
      </c>
      <c r="AW269" s="13" t="s">
        <v>5</v>
      </c>
      <c r="AX269" s="13" t="s">
        <v>79</v>
      </c>
      <c r="AY269" s="214" t="s">
        <v>147</v>
      </c>
    </row>
    <row r="270" spans="1:65" s="2" customFormat="1" ht="16.45" customHeight="1">
      <c r="A270" s="32"/>
      <c r="B270" s="33"/>
      <c r="C270" s="193" t="s">
        <v>469</v>
      </c>
      <c r="D270" s="193" t="s">
        <v>162</v>
      </c>
      <c r="E270" s="194" t="s">
        <v>470</v>
      </c>
      <c r="F270" s="195" t="s">
        <v>471</v>
      </c>
      <c r="G270" s="196" t="s">
        <v>155</v>
      </c>
      <c r="H270" s="197">
        <v>100</v>
      </c>
      <c r="I270" s="198"/>
      <c r="J270" s="199"/>
      <c r="K270" s="200">
        <f>ROUND(P270*H270,2)</f>
        <v>0</v>
      </c>
      <c r="L270" s="195" t="s">
        <v>20</v>
      </c>
      <c r="M270" s="201"/>
      <c r="N270" s="202" t="s">
        <v>20</v>
      </c>
      <c r="O270" s="182" t="s">
        <v>40</v>
      </c>
      <c r="P270" s="183">
        <f>I270+J270</f>
        <v>0</v>
      </c>
      <c r="Q270" s="183">
        <f>ROUND(I270*H270,2)</f>
        <v>0</v>
      </c>
      <c r="R270" s="183">
        <f>ROUND(J270*H270,2)</f>
        <v>0</v>
      </c>
      <c r="S270" s="62"/>
      <c r="T270" s="184">
        <f>S270*H270</f>
        <v>0</v>
      </c>
      <c r="U270" s="184">
        <v>1.5E-3</v>
      </c>
      <c r="V270" s="184">
        <f>U270*H270</f>
        <v>0.15</v>
      </c>
      <c r="W270" s="184">
        <v>0</v>
      </c>
      <c r="X270" s="185">
        <f>W270*H270</f>
        <v>0</v>
      </c>
      <c r="Y270" s="32"/>
      <c r="Z270" s="32"/>
      <c r="AA270" s="32"/>
      <c r="AB270" s="32"/>
      <c r="AC270" s="32"/>
      <c r="AD270" s="32"/>
      <c r="AE270" s="32"/>
      <c r="AR270" s="186" t="s">
        <v>165</v>
      </c>
      <c r="AT270" s="186" t="s">
        <v>162</v>
      </c>
      <c r="AU270" s="186" t="s">
        <v>158</v>
      </c>
      <c r="AY270" s="15" t="s">
        <v>147</v>
      </c>
      <c r="BE270" s="187">
        <f>IF(O270="základní",K270,0)</f>
        <v>0</v>
      </c>
      <c r="BF270" s="187">
        <f>IF(O270="snížená",K270,0)</f>
        <v>0</v>
      </c>
      <c r="BG270" s="187">
        <f>IF(O270="zákl. přenesená",K270,0)</f>
        <v>0</v>
      </c>
      <c r="BH270" s="187">
        <f>IF(O270="sníž. přenesená",K270,0)</f>
        <v>0</v>
      </c>
      <c r="BI270" s="187">
        <f>IF(O270="nulová",K270,0)</f>
        <v>0</v>
      </c>
      <c r="BJ270" s="15" t="s">
        <v>79</v>
      </c>
      <c r="BK270" s="187">
        <f>ROUND(P270*H270,2)</f>
        <v>0</v>
      </c>
      <c r="BL270" s="15" t="s">
        <v>157</v>
      </c>
      <c r="BM270" s="186" t="s">
        <v>472</v>
      </c>
    </row>
    <row r="271" spans="1:65" s="2" customFormat="1" ht="24.1" customHeight="1">
      <c r="A271" s="32"/>
      <c r="B271" s="33"/>
      <c r="C271" s="193" t="s">
        <v>473</v>
      </c>
      <c r="D271" s="193" t="s">
        <v>162</v>
      </c>
      <c r="E271" s="194" t="s">
        <v>459</v>
      </c>
      <c r="F271" s="195" t="s">
        <v>460</v>
      </c>
      <c r="G271" s="196" t="s">
        <v>155</v>
      </c>
      <c r="H271" s="197">
        <v>80</v>
      </c>
      <c r="I271" s="198"/>
      <c r="J271" s="199"/>
      <c r="K271" s="200">
        <f>ROUND(P271*H271,2)</f>
        <v>0</v>
      </c>
      <c r="L271" s="195" t="s">
        <v>20</v>
      </c>
      <c r="M271" s="201"/>
      <c r="N271" s="202" t="s">
        <v>20</v>
      </c>
      <c r="O271" s="182" t="s">
        <v>40</v>
      </c>
      <c r="P271" s="183">
        <f>I271+J271</f>
        <v>0</v>
      </c>
      <c r="Q271" s="183">
        <f>ROUND(I271*H271,2)</f>
        <v>0</v>
      </c>
      <c r="R271" s="183">
        <f>ROUND(J271*H271,2)</f>
        <v>0</v>
      </c>
      <c r="S271" s="62"/>
      <c r="T271" s="184">
        <f>S271*H271</f>
        <v>0</v>
      </c>
      <c r="U271" s="184">
        <v>1.5E-3</v>
      </c>
      <c r="V271" s="184">
        <f>U271*H271</f>
        <v>0.12</v>
      </c>
      <c r="W271" s="184">
        <v>0</v>
      </c>
      <c r="X271" s="185">
        <f>W271*H271</f>
        <v>0</v>
      </c>
      <c r="Y271" s="32"/>
      <c r="Z271" s="32"/>
      <c r="AA271" s="32"/>
      <c r="AB271" s="32"/>
      <c r="AC271" s="32"/>
      <c r="AD271" s="32"/>
      <c r="AE271" s="32"/>
      <c r="AR271" s="186" t="s">
        <v>165</v>
      </c>
      <c r="AT271" s="186" t="s">
        <v>162</v>
      </c>
      <c r="AU271" s="186" t="s">
        <v>158</v>
      </c>
      <c r="AY271" s="15" t="s">
        <v>147</v>
      </c>
      <c r="BE271" s="187">
        <f>IF(O271="základní",K271,0)</f>
        <v>0</v>
      </c>
      <c r="BF271" s="187">
        <f>IF(O271="snížená",K271,0)</f>
        <v>0</v>
      </c>
      <c r="BG271" s="187">
        <f>IF(O271="zákl. přenesená",K271,0)</f>
        <v>0</v>
      </c>
      <c r="BH271" s="187">
        <f>IF(O271="sníž. přenesená",K271,0)</f>
        <v>0</v>
      </c>
      <c r="BI271" s="187">
        <f>IF(O271="nulová",K271,0)</f>
        <v>0</v>
      </c>
      <c r="BJ271" s="15" t="s">
        <v>79</v>
      </c>
      <c r="BK271" s="187">
        <f>ROUND(P271*H271,2)</f>
        <v>0</v>
      </c>
      <c r="BL271" s="15" t="s">
        <v>157</v>
      </c>
      <c r="BM271" s="186" t="s">
        <v>474</v>
      </c>
    </row>
    <row r="272" spans="1:65" s="2" customFormat="1" ht="16.45" customHeight="1">
      <c r="A272" s="32"/>
      <c r="B272" s="33"/>
      <c r="C272" s="193" t="s">
        <v>475</v>
      </c>
      <c r="D272" s="193" t="s">
        <v>162</v>
      </c>
      <c r="E272" s="194" t="s">
        <v>470</v>
      </c>
      <c r="F272" s="195" t="s">
        <v>471</v>
      </c>
      <c r="G272" s="196" t="s">
        <v>155</v>
      </c>
      <c r="H272" s="197">
        <v>80</v>
      </c>
      <c r="I272" s="198"/>
      <c r="J272" s="199"/>
      <c r="K272" s="200">
        <f>ROUND(P272*H272,2)</f>
        <v>0</v>
      </c>
      <c r="L272" s="195" t="s">
        <v>20</v>
      </c>
      <c r="M272" s="201"/>
      <c r="N272" s="202" t="s">
        <v>20</v>
      </c>
      <c r="O272" s="182" t="s">
        <v>40</v>
      </c>
      <c r="P272" s="183">
        <f>I272+J272</f>
        <v>0</v>
      </c>
      <c r="Q272" s="183">
        <f>ROUND(I272*H272,2)</f>
        <v>0</v>
      </c>
      <c r="R272" s="183">
        <f>ROUND(J272*H272,2)</f>
        <v>0</v>
      </c>
      <c r="S272" s="62"/>
      <c r="T272" s="184">
        <f>S272*H272</f>
        <v>0</v>
      </c>
      <c r="U272" s="184">
        <v>1.5E-3</v>
      </c>
      <c r="V272" s="184">
        <f>U272*H272</f>
        <v>0.12</v>
      </c>
      <c r="W272" s="184">
        <v>0</v>
      </c>
      <c r="X272" s="185">
        <f>W272*H272</f>
        <v>0</v>
      </c>
      <c r="Y272" s="32"/>
      <c r="Z272" s="32"/>
      <c r="AA272" s="32"/>
      <c r="AB272" s="32"/>
      <c r="AC272" s="32"/>
      <c r="AD272" s="32"/>
      <c r="AE272" s="32"/>
      <c r="AR272" s="186" t="s">
        <v>165</v>
      </c>
      <c r="AT272" s="186" t="s">
        <v>162</v>
      </c>
      <c r="AU272" s="186" t="s">
        <v>158</v>
      </c>
      <c r="AY272" s="15" t="s">
        <v>147</v>
      </c>
      <c r="BE272" s="187">
        <f>IF(O272="základní",K272,0)</f>
        <v>0</v>
      </c>
      <c r="BF272" s="187">
        <f>IF(O272="snížená",K272,0)</f>
        <v>0</v>
      </c>
      <c r="BG272" s="187">
        <f>IF(O272="zákl. přenesená",K272,0)</f>
        <v>0</v>
      </c>
      <c r="BH272" s="187">
        <f>IF(O272="sníž. přenesená",K272,0)</f>
        <v>0</v>
      </c>
      <c r="BI272" s="187">
        <f>IF(O272="nulová",K272,0)</f>
        <v>0</v>
      </c>
      <c r="BJ272" s="15" t="s">
        <v>79</v>
      </c>
      <c r="BK272" s="187">
        <f>ROUND(P272*H272,2)</f>
        <v>0</v>
      </c>
      <c r="BL272" s="15" t="s">
        <v>157</v>
      </c>
      <c r="BM272" s="186" t="s">
        <v>476</v>
      </c>
    </row>
    <row r="273" spans="1:65" s="12" customFormat="1" ht="20.85" customHeight="1">
      <c r="B273" s="157"/>
      <c r="C273" s="158"/>
      <c r="D273" s="159" t="s">
        <v>70</v>
      </c>
      <c r="E273" s="172" t="s">
        <v>477</v>
      </c>
      <c r="F273" s="172" t="s">
        <v>478</v>
      </c>
      <c r="G273" s="158"/>
      <c r="H273" s="158"/>
      <c r="I273" s="161"/>
      <c r="J273" s="161"/>
      <c r="K273" s="173">
        <f>BK273</f>
        <v>0</v>
      </c>
      <c r="L273" s="158"/>
      <c r="M273" s="163"/>
      <c r="N273" s="164"/>
      <c r="O273" s="165"/>
      <c r="P273" s="165"/>
      <c r="Q273" s="166">
        <f>SUM(Q274:Q280)</f>
        <v>0</v>
      </c>
      <c r="R273" s="166">
        <f>SUM(R274:R280)</f>
        <v>0</v>
      </c>
      <c r="S273" s="165"/>
      <c r="T273" s="167">
        <f>SUM(T274:T280)</f>
        <v>0</v>
      </c>
      <c r="U273" s="165"/>
      <c r="V273" s="167">
        <f>SUM(V274:V280)</f>
        <v>3.0599999999999999E-2</v>
      </c>
      <c r="W273" s="165"/>
      <c r="X273" s="168">
        <f>SUM(X274:X280)</f>
        <v>0</v>
      </c>
      <c r="AR273" s="169" t="s">
        <v>81</v>
      </c>
      <c r="AT273" s="170" t="s">
        <v>70</v>
      </c>
      <c r="AU273" s="170" t="s">
        <v>81</v>
      </c>
      <c r="AY273" s="169" t="s">
        <v>147</v>
      </c>
      <c r="BK273" s="171">
        <f>SUM(BK274:BK280)</f>
        <v>0</v>
      </c>
    </row>
    <row r="274" spans="1:65" s="2" customFormat="1" ht="24.1" customHeight="1">
      <c r="A274" s="32"/>
      <c r="B274" s="33"/>
      <c r="C274" s="174" t="s">
        <v>479</v>
      </c>
      <c r="D274" s="174" t="s">
        <v>152</v>
      </c>
      <c r="E274" s="175" t="s">
        <v>440</v>
      </c>
      <c r="F274" s="176" t="s">
        <v>441</v>
      </c>
      <c r="G274" s="177" t="s">
        <v>389</v>
      </c>
      <c r="H274" s="178">
        <v>10</v>
      </c>
      <c r="I274" s="179"/>
      <c r="J274" s="179"/>
      <c r="K274" s="180">
        <f>ROUND(P274*H274,2)</f>
        <v>0</v>
      </c>
      <c r="L274" s="176" t="s">
        <v>156</v>
      </c>
      <c r="M274" s="37"/>
      <c r="N274" s="181" t="s">
        <v>20</v>
      </c>
      <c r="O274" s="182" t="s">
        <v>40</v>
      </c>
      <c r="P274" s="183">
        <f>I274+J274</f>
        <v>0</v>
      </c>
      <c r="Q274" s="183">
        <f>ROUND(I274*H274,2)</f>
        <v>0</v>
      </c>
      <c r="R274" s="183">
        <f>ROUND(J274*H274,2)</f>
        <v>0</v>
      </c>
      <c r="S274" s="62"/>
      <c r="T274" s="184">
        <f>S274*H274</f>
        <v>0</v>
      </c>
      <c r="U274" s="184">
        <v>0</v>
      </c>
      <c r="V274" s="184">
        <f>U274*H274</f>
        <v>0</v>
      </c>
      <c r="W274" s="184">
        <v>0</v>
      </c>
      <c r="X274" s="185">
        <f>W274*H274</f>
        <v>0</v>
      </c>
      <c r="Y274" s="32"/>
      <c r="Z274" s="32"/>
      <c r="AA274" s="32"/>
      <c r="AB274" s="32"/>
      <c r="AC274" s="32"/>
      <c r="AD274" s="32"/>
      <c r="AE274" s="32"/>
      <c r="AR274" s="186" t="s">
        <v>157</v>
      </c>
      <c r="AT274" s="186" t="s">
        <v>152</v>
      </c>
      <c r="AU274" s="186" t="s">
        <v>158</v>
      </c>
      <c r="AY274" s="15" t="s">
        <v>147</v>
      </c>
      <c r="BE274" s="187">
        <f>IF(O274="základní",K274,0)</f>
        <v>0</v>
      </c>
      <c r="BF274" s="187">
        <f>IF(O274="snížená",K274,0)</f>
        <v>0</v>
      </c>
      <c r="BG274" s="187">
        <f>IF(O274="zákl. přenesená",K274,0)</f>
        <v>0</v>
      </c>
      <c r="BH274" s="187">
        <f>IF(O274="sníž. přenesená",K274,0)</f>
        <v>0</v>
      </c>
      <c r="BI274" s="187">
        <f>IF(O274="nulová",K274,0)</f>
        <v>0</v>
      </c>
      <c r="BJ274" s="15" t="s">
        <v>79</v>
      </c>
      <c r="BK274" s="187">
        <f>ROUND(P274*H274,2)</f>
        <v>0</v>
      </c>
      <c r="BL274" s="15" t="s">
        <v>157</v>
      </c>
      <c r="BM274" s="186" t="s">
        <v>480</v>
      </c>
    </row>
    <row r="275" spans="1:65" s="2" customFormat="1" ht="10.65">
      <c r="A275" s="32"/>
      <c r="B275" s="33"/>
      <c r="C275" s="34"/>
      <c r="D275" s="188" t="s">
        <v>160</v>
      </c>
      <c r="E275" s="34"/>
      <c r="F275" s="189" t="s">
        <v>443</v>
      </c>
      <c r="G275" s="34"/>
      <c r="H275" s="34"/>
      <c r="I275" s="190"/>
      <c r="J275" s="190"/>
      <c r="K275" s="34"/>
      <c r="L275" s="34"/>
      <c r="M275" s="37"/>
      <c r="N275" s="191"/>
      <c r="O275" s="192"/>
      <c r="P275" s="62"/>
      <c r="Q275" s="62"/>
      <c r="R275" s="62"/>
      <c r="S275" s="62"/>
      <c r="T275" s="62"/>
      <c r="U275" s="62"/>
      <c r="V275" s="62"/>
      <c r="W275" s="62"/>
      <c r="X275" s="63"/>
      <c r="Y275" s="32"/>
      <c r="Z275" s="32"/>
      <c r="AA275" s="32"/>
      <c r="AB275" s="32"/>
      <c r="AC275" s="32"/>
      <c r="AD275" s="32"/>
      <c r="AE275" s="32"/>
      <c r="AT275" s="15" t="s">
        <v>160</v>
      </c>
      <c r="AU275" s="15" t="s">
        <v>158</v>
      </c>
    </row>
    <row r="276" spans="1:65" s="2" customFormat="1" ht="16.45" customHeight="1">
      <c r="A276" s="32"/>
      <c r="B276" s="33"/>
      <c r="C276" s="193" t="s">
        <v>481</v>
      </c>
      <c r="D276" s="193" t="s">
        <v>162</v>
      </c>
      <c r="E276" s="194" t="s">
        <v>482</v>
      </c>
      <c r="F276" s="195" t="s">
        <v>483</v>
      </c>
      <c r="G276" s="196" t="s">
        <v>389</v>
      </c>
      <c r="H276" s="197">
        <v>10</v>
      </c>
      <c r="I276" s="198"/>
      <c r="J276" s="199"/>
      <c r="K276" s="200">
        <f>ROUND(P276*H276,2)</f>
        <v>0</v>
      </c>
      <c r="L276" s="195" t="s">
        <v>20</v>
      </c>
      <c r="M276" s="201"/>
      <c r="N276" s="202" t="s">
        <v>20</v>
      </c>
      <c r="O276" s="182" t="s">
        <v>40</v>
      </c>
      <c r="P276" s="183">
        <f>I276+J276</f>
        <v>0</v>
      </c>
      <c r="Q276" s="183">
        <f>ROUND(I276*H276,2)</f>
        <v>0</v>
      </c>
      <c r="R276" s="183">
        <f>ROUND(J276*H276,2)</f>
        <v>0</v>
      </c>
      <c r="S276" s="62"/>
      <c r="T276" s="184">
        <f>S276*H276</f>
        <v>0</v>
      </c>
      <c r="U276" s="184">
        <v>1.5E-3</v>
      </c>
      <c r="V276" s="184">
        <f>U276*H276</f>
        <v>1.4999999999999999E-2</v>
      </c>
      <c r="W276" s="184">
        <v>0</v>
      </c>
      <c r="X276" s="185">
        <f>W276*H276</f>
        <v>0</v>
      </c>
      <c r="Y276" s="32"/>
      <c r="Z276" s="32"/>
      <c r="AA276" s="32"/>
      <c r="AB276" s="32"/>
      <c r="AC276" s="32"/>
      <c r="AD276" s="32"/>
      <c r="AE276" s="32"/>
      <c r="AR276" s="186" t="s">
        <v>165</v>
      </c>
      <c r="AT276" s="186" t="s">
        <v>162</v>
      </c>
      <c r="AU276" s="186" t="s">
        <v>158</v>
      </c>
      <c r="AY276" s="15" t="s">
        <v>147</v>
      </c>
      <c r="BE276" s="187">
        <f>IF(O276="základní",K276,0)</f>
        <v>0</v>
      </c>
      <c r="BF276" s="187">
        <f>IF(O276="snížená",K276,0)</f>
        <v>0</v>
      </c>
      <c r="BG276" s="187">
        <f>IF(O276="zákl. přenesená",K276,0)</f>
        <v>0</v>
      </c>
      <c r="BH276" s="187">
        <f>IF(O276="sníž. přenesená",K276,0)</f>
        <v>0</v>
      </c>
      <c r="BI276" s="187">
        <f>IF(O276="nulová",K276,0)</f>
        <v>0</v>
      </c>
      <c r="BJ276" s="15" t="s">
        <v>79</v>
      </c>
      <c r="BK276" s="187">
        <f>ROUND(P276*H276,2)</f>
        <v>0</v>
      </c>
      <c r="BL276" s="15" t="s">
        <v>157</v>
      </c>
      <c r="BM276" s="186" t="s">
        <v>484</v>
      </c>
    </row>
    <row r="277" spans="1:65" s="2" customFormat="1" ht="16.45" customHeight="1">
      <c r="A277" s="32"/>
      <c r="B277" s="33"/>
      <c r="C277" s="193" t="s">
        <v>485</v>
      </c>
      <c r="D277" s="193" t="s">
        <v>162</v>
      </c>
      <c r="E277" s="194" t="s">
        <v>421</v>
      </c>
      <c r="F277" s="195" t="s">
        <v>422</v>
      </c>
      <c r="G277" s="196" t="s">
        <v>155</v>
      </c>
      <c r="H277" s="197">
        <v>20</v>
      </c>
      <c r="I277" s="198"/>
      <c r="J277" s="199"/>
      <c r="K277" s="200">
        <f>ROUND(P277*H277,2)</f>
        <v>0</v>
      </c>
      <c r="L277" s="195" t="s">
        <v>20</v>
      </c>
      <c r="M277" s="201"/>
      <c r="N277" s="202" t="s">
        <v>20</v>
      </c>
      <c r="O277" s="182" t="s">
        <v>40</v>
      </c>
      <c r="P277" s="183">
        <f>I277+J277</f>
        <v>0</v>
      </c>
      <c r="Q277" s="183">
        <f>ROUND(I277*H277,2)</f>
        <v>0</v>
      </c>
      <c r="R277" s="183">
        <f>ROUND(J277*H277,2)</f>
        <v>0</v>
      </c>
      <c r="S277" s="62"/>
      <c r="T277" s="184">
        <f>S277*H277</f>
        <v>0</v>
      </c>
      <c r="U277" s="184">
        <v>3.0000000000000001E-5</v>
      </c>
      <c r="V277" s="184">
        <f>U277*H277</f>
        <v>6.0000000000000006E-4</v>
      </c>
      <c r="W277" s="184">
        <v>0</v>
      </c>
      <c r="X277" s="185">
        <f>W277*H277</f>
        <v>0</v>
      </c>
      <c r="Y277" s="32"/>
      <c r="Z277" s="32"/>
      <c r="AA277" s="32"/>
      <c r="AB277" s="32"/>
      <c r="AC277" s="32"/>
      <c r="AD277" s="32"/>
      <c r="AE277" s="32"/>
      <c r="AR277" s="186" t="s">
        <v>165</v>
      </c>
      <c r="AT277" s="186" t="s">
        <v>162</v>
      </c>
      <c r="AU277" s="186" t="s">
        <v>158</v>
      </c>
      <c r="AY277" s="15" t="s">
        <v>147</v>
      </c>
      <c r="BE277" s="187">
        <f>IF(O277="základní",K277,0)</f>
        <v>0</v>
      </c>
      <c r="BF277" s="187">
        <f>IF(O277="snížená",K277,0)</f>
        <v>0</v>
      </c>
      <c r="BG277" s="187">
        <f>IF(O277="zákl. přenesená",K277,0)</f>
        <v>0</v>
      </c>
      <c r="BH277" s="187">
        <f>IF(O277="sníž. přenesená",K277,0)</f>
        <v>0</v>
      </c>
      <c r="BI277" s="187">
        <f>IF(O277="nulová",K277,0)</f>
        <v>0</v>
      </c>
      <c r="BJ277" s="15" t="s">
        <v>79</v>
      </c>
      <c r="BK277" s="187">
        <f>ROUND(P277*H277,2)</f>
        <v>0</v>
      </c>
      <c r="BL277" s="15" t="s">
        <v>157</v>
      </c>
      <c r="BM277" s="186" t="s">
        <v>486</v>
      </c>
    </row>
    <row r="278" spans="1:65" s="2" customFormat="1" ht="24.1" customHeight="1">
      <c r="A278" s="32"/>
      <c r="B278" s="33"/>
      <c r="C278" s="174" t="s">
        <v>487</v>
      </c>
      <c r="D278" s="174" t="s">
        <v>152</v>
      </c>
      <c r="E278" s="175" t="s">
        <v>450</v>
      </c>
      <c r="F278" s="176" t="s">
        <v>451</v>
      </c>
      <c r="G278" s="177" t="s">
        <v>155</v>
      </c>
      <c r="H278" s="178">
        <v>10</v>
      </c>
      <c r="I278" s="179"/>
      <c r="J278" s="179"/>
      <c r="K278" s="180">
        <f>ROUND(P278*H278,2)</f>
        <v>0</v>
      </c>
      <c r="L278" s="176" t="s">
        <v>156</v>
      </c>
      <c r="M278" s="37"/>
      <c r="N278" s="181" t="s">
        <v>20</v>
      </c>
      <c r="O278" s="182" t="s">
        <v>40</v>
      </c>
      <c r="P278" s="183">
        <f>I278+J278</f>
        <v>0</v>
      </c>
      <c r="Q278" s="183">
        <f>ROUND(I278*H278,2)</f>
        <v>0</v>
      </c>
      <c r="R278" s="183">
        <f>ROUND(J278*H278,2)</f>
        <v>0</v>
      </c>
      <c r="S278" s="62"/>
      <c r="T278" s="184">
        <f>S278*H278</f>
        <v>0</v>
      </c>
      <c r="U278" s="184">
        <v>0</v>
      </c>
      <c r="V278" s="184">
        <f>U278*H278</f>
        <v>0</v>
      </c>
      <c r="W278" s="184">
        <v>0</v>
      </c>
      <c r="X278" s="185">
        <f>W278*H278</f>
        <v>0</v>
      </c>
      <c r="Y278" s="32"/>
      <c r="Z278" s="32"/>
      <c r="AA278" s="32"/>
      <c r="AB278" s="32"/>
      <c r="AC278" s="32"/>
      <c r="AD278" s="32"/>
      <c r="AE278" s="32"/>
      <c r="AR278" s="186" t="s">
        <v>157</v>
      </c>
      <c r="AT278" s="186" t="s">
        <v>152</v>
      </c>
      <c r="AU278" s="186" t="s">
        <v>158</v>
      </c>
      <c r="AY278" s="15" t="s">
        <v>147</v>
      </c>
      <c r="BE278" s="187">
        <f>IF(O278="základní",K278,0)</f>
        <v>0</v>
      </c>
      <c r="BF278" s="187">
        <f>IF(O278="snížená",K278,0)</f>
        <v>0</v>
      </c>
      <c r="BG278" s="187">
        <f>IF(O278="zákl. přenesená",K278,0)</f>
        <v>0</v>
      </c>
      <c r="BH278" s="187">
        <f>IF(O278="sníž. přenesená",K278,0)</f>
        <v>0</v>
      </c>
      <c r="BI278" s="187">
        <f>IF(O278="nulová",K278,0)</f>
        <v>0</v>
      </c>
      <c r="BJ278" s="15" t="s">
        <v>79</v>
      </c>
      <c r="BK278" s="187">
        <f>ROUND(P278*H278,2)</f>
        <v>0</v>
      </c>
      <c r="BL278" s="15" t="s">
        <v>157</v>
      </c>
      <c r="BM278" s="186" t="s">
        <v>488</v>
      </c>
    </row>
    <row r="279" spans="1:65" s="2" customFormat="1" ht="10.65">
      <c r="A279" s="32"/>
      <c r="B279" s="33"/>
      <c r="C279" s="34"/>
      <c r="D279" s="188" t="s">
        <v>160</v>
      </c>
      <c r="E279" s="34"/>
      <c r="F279" s="189" t="s">
        <v>453</v>
      </c>
      <c r="G279" s="34"/>
      <c r="H279" s="34"/>
      <c r="I279" s="190"/>
      <c r="J279" s="190"/>
      <c r="K279" s="34"/>
      <c r="L279" s="34"/>
      <c r="M279" s="37"/>
      <c r="N279" s="191"/>
      <c r="O279" s="192"/>
      <c r="P279" s="62"/>
      <c r="Q279" s="62"/>
      <c r="R279" s="62"/>
      <c r="S279" s="62"/>
      <c r="T279" s="62"/>
      <c r="U279" s="62"/>
      <c r="V279" s="62"/>
      <c r="W279" s="62"/>
      <c r="X279" s="63"/>
      <c r="Y279" s="32"/>
      <c r="Z279" s="32"/>
      <c r="AA279" s="32"/>
      <c r="AB279" s="32"/>
      <c r="AC279" s="32"/>
      <c r="AD279" s="32"/>
      <c r="AE279" s="32"/>
      <c r="AT279" s="15" t="s">
        <v>160</v>
      </c>
      <c r="AU279" s="15" t="s">
        <v>158</v>
      </c>
    </row>
    <row r="280" spans="1:65" s="2" customFormat="1" ht="16.45" customHeight="1">
      <c r="A280" s="32"/>
      <c r="B280" s="33"/>
      <c r="C280" s="193" t="s">
        <v>489</v>
      </c>
      <c r="D280" s="193" t="s">
        <v>162</v>
      </c>
      <c r="E280" s="194" t="s">
        <v>455</v>
      </c>
      <c r="F280" s="195" t="s">
        <v>456</v>
      </c>
      <c r="G280" s="196" t="s">
        <v>155</v>
      </c>
      <c r="H280" s="197">
        <v>10</v>
      </c>
      <c r="I280" s="198"/>
      <c r="J280" s="199"/>
      <c r="K280" s="200">
        <f>ROUND(P280*H280,2)</f>
        <v>0</v>
      </c>
      <c r="L280" s="195" t="s">
        <v>20</v>
      </c>
      <c r="M280" s="201"/>
      <c r="N280" s="202" t="s">
        <v>20</v>
      </c>
      <c r="O280" s="182" t="s">
        <v>40</v>
      </c>
      <c r="P280" s="183">
        <f>I280+J280</f>
        <v>0</v>
      </c>
      <c r="Q280" s="183">
        <f>ROUND(I280*H280,2)</f>
        <v>0</v>
      </c>
      <c r="R280" s="183">
        <f>ROUND(J280*H280,2)</f>
        <v>0</v>
      </c>
      <c r="S280" s="62"/>
      <c r="T280" s="184">
        <f>S280*H280</f>
        <v>0</v>
      </c>
      <c r="U280" s="184">
        <v>1.5E-3</v>
      </c>
      <c r="V280" s="184">
        <f>U280*H280</f>
        <v>1.4999999999999999E-2</v>
      </c>
      <c r="W280" s="184">
        <v>0</v>
      </c>
      <c r="X280" s="185">
        <f>W280*H280</f>
        <v>0</v>
      </c>
      <c r="Y280" s="32"/>
      <c r="Z280" s="32"/>
      <c r="AA280" s="32"/>
      <c r="AB280" s="32"/>
      <c r="AC280" s="32"/>
      <c r="AD280" s="32"/>
      <c r="AE280" s="32"/>
      <c r="AR280" s="186" t="s">
        <v>165</v>
      </c>
      <c r="AT280" s="186" t="s">
        <v>162</v>
      </c>
      <c r="AU280" s="186" t="s">
        <v>158</v>
      </c>
      <c r="AY280" s="15" t="s">
        <v>147</v>
      </c>
      <c r="BE280" s="187">
        <f>IF(O280="základní",K280,0)</f>
        <v>0</v>
      </c>
      <c r="BF280" s="187">
        <f>IF(O280="snížená",K280,0)</f>
        <v>0</v>
      </c>
      <c r="BG280" s="187">
        <f>IF(O280="zákl. přenesená",K280,0)</f>
        <v>0</v>
      </c>
      <c r="BH280" s="187">
        <f>IF(O280="sníž. přenesená",K280,0)</f>
        <v>0</v>
      </c>
      <c r="BI280" s="187">
        <f>IF(O280="nulová",K280,0)</f>
        <v>0</v>
      </c>
      <c r="BJ280" s="15" t="s">
        <v>79</v>
      </c>
      <c r="BK280" s="187">
        <f>ROUND(P280*H280,2)</f>
        <v>0</v>
      </c>
      <c r="BL280" s="15" t="s">
        <v>157</v>
      </c>
      <c r="BM280" s="186" t="s">
        <v>490</v>
      </c>
    </row>
    <row r="281" spans="1:65" s="12" customFormat="1" ht="20.85" customHeight="1">
      <c r="B281" s="157"/>
      <c r="C281" s="158"/>
      <c r="D281" s="159" t="s">
        <v>70</v>
      </c>
      <c r="E281" s="172" t="s">
        <v>491</v>
      </c>
      <c r="F281" s="172" t="s">
        <v>492</v>
      </c>
      <c r="G281" s="158"/>
      <c r="H281" s="158"/>
      <c r="I281" s="161"/>
      <c r="J281" s="161"/>
      <c r="K281" s="173">
        <f>BK281</f>
        <v>0</v>
      </c>
      <c r="L281" s="158"/>
      <c r="M281" s="163"/>
      <c r="N281" s="164"/>
      <c r="O281" s="165"/>
      <c r="P281" s="165"/>
      <c r="Q281" s="166">
        <f>SUM(Q282:Q285)</f>
        <v>0</v>
      </c>
      <c r="R281" s="166">
        <f>SUM(R282:R285)</f>
        <v>0</v>
      </c>
      <c r="S281" s="165"/>
      <c r="T281" s="167">
        <f>SUM(T282:T285)</f>
        <v>0</v>
      </c>
      <c r="U281" s="165"/>
      <c r="V281" s="167">
        <f>SUM(V282:V285)</f>
        <v>2.2000000000000001E-3</v>
      </c>
      <c r="W281" s="165"/>
      <c r="X281" s="168">
        <f>SUM(X282:X285)</f>
        <v>0</v>
      </c>
      <c r="AR281" s="169" t="s">
        <v>81</v>
      </c>
      <c r="AT281" s="170" t="s">
        <v>70</v>
      </c>
      <c r="AU281" s="170" t="s">
        <v>81</v>
      </c>
      <c r="AY281" s="169" t="s">
        <v>147</v>
      </c>
      <c r="BK281" s="171">
        <f>SUM(BK282:BK285)</f>
        <v>0</v>
      </c>
    </row>
    <row r="282" spans="1:65" s="2" customFormat="1" ht="24.1" customHeight="1">
      <c r="A282" s="32"/>
      <c r="B282" s="33"/>
      <c r="C282" s="174" t="s">
        <v>493</v>
      </c>
      <c r="D282" s="174" t="s">
        <v>152</v>
      </c>
      <c r="E282" s="175" t="s">
        <v>412</v>
      </c>
      <c r="F282" s="176" t="s">
        <v>413</v>
      </c>
      <c r="G282" s="177" t="s">
        <v>389</v>
      </c>
      <c r="H282" s="178">
        <v>5</v>
      </c>
      <c r="I282" s="179"/>
      <c r="J282" s="179"/>
      <c r="K282" s="180">
        <f>ROUND(P282*H282,2)</f>
        <v>0</v>
      </c>
      <c r="L282" s="176" t="s">
        <v>156</v>
      </c>
      <c r="M282" s="37"/>
      <c r="N282" s="181" t="s">
        <v>20</v>
      </c>
      <c r="O282" s="182" t="s">
        <v>40</v>
      </c>
      <c r="P282" s="183">
        <f>I282+J282</f>
        <v>0</v>
      </c>
      <c r="Q282" s="183">
        <f>ROUND(I282*H282,2)</f>
        <v>0</v>
      </c>
      <c r="R282" s="183">
        <f>ROUND(J282*H282,2)</f>
        <v>0</v>
      </c>
      <c r="S282" s="62"/>
      <c r="T282" s="184">
        <f>S282*H282</f>
        <v>0</v>
      </c>
      <c r="U282" s="184">
        <v>0</v>
      </c>
      <c r="V282" s="184">
        <f>U282*H282</f>
        <v>0</v>
      </c>
      <c r="W282" s="184">
        <v>0</v>
      </c>
      <c r="X282" s="185">
        <f>W282*H282</f>
        <v>0</v>
      </c>
      <c r="Y282" s="32"/>
      <c r="Z282" s="32"/>
      <c r="AA282" s="32"/>
      <c r="AB282" s="32"/>
      <c r="AC282" s="32"/>
      <c r="AD282" s="32"/>
      <c r="AE282" s="32"/>
      <c r="AR282" s="186" t="s">
        <v>157</v>
      </c>
      <c r="AT282" s="186" t="s">
        <v>152</v>
      </c>
      <c r="AU282" s="186" t="s">
        <v>158</v>
      </c>
      <c r="AY282" s="15" t="s">
        <v>147</v>
      </c>
      <c r="BE282" s="187">
        <f>IF(O282="základní",K282,0)</f>
        <v>0</v>
      </c>
      <c r="BF282" s="187">
        <f>IF(O282="snížená",K282,0)</f>
        <v>0</v>
      </c>
      <c r="BG282" s="187">
        <f>IF(O282="zákl. přenesená",K282,0)</f>
        <v>0</v>
      </c>
      <c r="BH282" s="187">
        <f>IF(O282="sníž. přenesená",K282,0)</f>
        <v>0</v>
      </c>
      <c r="BI282" s="187">
        <f>IF(O282="nulová",K282,0)</f>
        <v>0</v>
      </c>
      <c r="BJ282" s="15" t="s">
        <v>79</v>
      </c>
      <c r="BK282" s="187">
        <f>ROUND(P282*H282,2)</f>
        <v>0</v>
      </c>
      <c r="BL282" s="15" t="s">
        <v>157</v>
      </c>
      <c r="BM282" s="186" t="s">
        <v>494</v>
      </c>
    </row>
    <row r="283" spans="1:65" s="2" customFormat="1" ht="10.65">
      <c r="A283" s="32"/>
      <c r="B283" s="33"/>
      <c r="C283" s="34"/>
      <c r="D283" s="188" t="s">
        <v>160</v>
      </c>
      <c r="E283" s="34"/>
      <c r="F283" s="189" t="s">
        <v>415</v>
      </c>
      <c r="G283" s="34"/>
      <c r="H283" s="34"/>
      <c r="I283" s="190"/>
      <c r="J283" s="190"/>
      <c r="K283" s="34"/>
      <c r="L283" s="34"/>
      <c r="M283" s="37"/>
      <c r="N283" s="191"/>
      <c r="O283" s="192"/>
      <c r="P283" s="62"/>
      <c r="Q283" s="62"/>
      <c r="R283" s="62"/>
      <c r="S283" s="62"/>
      <c r="T283" s="62"/>
      <c r="U283" s="62"/>
      <c r="V283" s="62"/>
      <c r="W283" s="62"/>
      <c r="X283" s="63"/>
      <c r="Y283" s="32"/>
      <c r="Z283" s="32"/>
      <c r="AA283" s="32"/>
      <c r="AB283" s="32"/>
      <c r="AC283" s="32"/>
      <c r="AD283" s="32"/>
      <c r="AE283" s="32"/>
      <c r="AT283" s="15" t="s">
        <v>160</v>
      </c>
      <c r="AU283" s="15" t="s">
        <v>158</v>
      </c>
    </row>
    <row r="284" spans="1:65" s="2" customFormat="1" ht="24.1" customHeight="1">
      <c r="A284" s="32"/>
      <c r="B284" s="33"/>
      <c r="C284" s="193" t="s">
        <v>495</v>
      </c>
      <c r="D284" s="193" t="s">
        <v>162</v>
      </c>
      <c r="E284" s="194" t="s">
        <v>496</v>
      </c>
      <c r="F284" s="195" t="s">
        <v>497</v>
      </c>
      <c r="G284" s="196" t="s">
        <v>155</v>
      </c>
      <c r="H284" s="197">
        <v>10</v>
      </c>
      <c r="I284" s="198"/>
      <c r="J284" s="199"/>
      <c r="K284" s="200">
        <f>ROUND(P284*H284,2)</f>
        <v>0</v>
      </c>
      <c r="L284" s="195" t="s">
        <v>20</v>
      </c>
      <c r="M284" s="201"/>
      <c r="N284" s="202" t="s">
        <v>20</v>
      </c>
      <c r="O284" s="182" t="s">
        <v>40</v>
      </c>
      <c r="P284" s="183">
        <f>I284+J284</f>
        <v>0</v>
      </c>
      <c r="Q284" s="183">
        <f>ROUND(I284*H284,2)</f>
        <v>0</v>
      </c>
      <c r="R284" s="183">
        <f>ROUND(J284*H284,2)</f>
        <v>0</v>
      </c>
      <c r="S284" s="62"/>
      <c r="T284" s="184">
        <f>S284*H284</f>
        <v>0</v>
      </c>
      <c r="U284" s="184">
        <v>2.0000000000000002E-5</v>
      </c>
      <c r="V284" s="184">
        <f>U284*H284</f>
        <v>2.0000000000000001E-4</v>
      </c>
      <c r="W284" s="184">
        <v>0</v>
      </c>
      <c r="X284" s="185">
        <f>W284*H284</f>
        <v>0</v>
      </c>
      <c r="Y284" s="32"/>
      <c r="Z284" s="32"/>
      <c r="AA284" s="32"/>
      <c r="AB284" s="32"/>
      <c r="AC284" s="32"/>
      <c r="AD284" s="32"/>
      <c r="AE284" s="32"/>
      <c r="AR284" s="186" t="s">
        <v>191</v>
      </c>
      <c r="AT284" s="186" t="s">
        <v>162</v>
      </c>
      <c r="AU284" s="186" t="s">
        <v>158</v>
      </c>
      <c r="AY284" s="15" t="s">
        <v>147</v>
      </c>
      <c r="BE284" s="187">
        <f>IF(O284="základní",K284,0)</f>
        <v>0</v>
      </c>
      <c r="BF284" s="187">
        <f>IF(O284="snížená",K284,0)</f>
        <v>0</v>
      </c>
      <c r="BG284" s="187">
        <f>IF(O284="zákl. přenesená",K284,0)</f>
        <v>0</v>
      </c>
      <c r="BH284" s="187">
        <f>IF(O284="sníž. přenesená",K284,0)</f>
        <v>0</v>
      </c>
      <c r="BI284" s="187">
        <f>IF(O284="nulová",K284,0)</f>
        <v>0</v>
      </c>
      <c r="BJ284" s="15" t="s">
        <v>79</v>
      </c>
      <c r="BK284" s="187">
        <f>ROUND(P284*H284,2)</f>
        <v>0</v>
      </c>
      <c r="BL284" s="15" t="s">
        <v>172</v>
      </c>
      <c r="BM284" s="186" t="s">
        <v>498</v>
      </c>
    </row>
    <row r="285" spans="1:65" s="2" customFormat="1" ht="16.45" customHeight="1">
      <c r="A285" s="32"/>
      <c r="B285" s="33"/>
      <c r="C285" s="193" t="s">
        <v>499</v>
      </c>
      <c r="D285" s="193" t="s">
        <v>162</v>
      </c>
      <c r="E285" s="194" t="s">
        <v>500</v>
      </c>
      <c r="F285" s="195" t="s">
        <v>501</v>
      </c>
      <c r="G285" s="196" t="s">
        <v>155</v>
      </c>
      <c r="H285" s="197">
        <v>10</v>
      </c>
      <c r="I285" s="198"/>
      <c r="J285" s="199"/>
      <c r="K285" s="200">
        <f>ROUND(P285*H285,2)</f>
        <v>0</v>
      </c>
      <c r="L285" s="195" t="s">
        <v>20</v>
      </c>
      <c r="M285" s="201"/>
      <c r="N285" s="202" t="s">
        <v>20</v>
      </c>
      <c r="O285" s="182" t="s">
        <v>40</v>
      </c>
      <c r="P285" s="183">
        <f>I285+J285</f>
        <v>0</v>
      </c>
      <c r="Q285" s="183">
        <f>ROUND(I285*H285,2)</f>
        <v>0</v>
      </c>
      <c r="R285" s="183">
        <f>ROUND(J285*H285,2)</f>
        <v>0</v>
      </c>
      <c r="S285" s="62"/>
      <c r="T285" s="184">
        <f>S285*H285</f>
        <v>0</v>
      </c>
      <c r="U285" s="184">
        <v>2.0000000000000001E-4</v>
      </c>
      <c r="V285" s="184">
        <f>U285*H285</f>
        <v>2E-3</v>
      </c>
      <c r="W285" s="184">
        <v>0</v>
      </c>
      <c r="X285" s="185">
        <f>W285*H285</f>
        <v>0</v>
      </c>
      <c r="Y285" s="32"/>
      <c r="Z285" s="32"/>
      <c r="AA285" s="32"/>
      <c r="AB285" s="32"/>
      <c r="AC285" s="32"/>
      <c r="AD285" s="32"/>
      <c r="AE285" s="32"/>
      <c r="AR285" s="186" t="s">
        <v>165</v>
      </c>
      <c r="AT285" s="186" t="s">
        <v>162</v>
      </c>
      <c r="AU285" s="186" t="s">
        <v>158</v>
      </c>
      <c r="AY285" s="15" t="s">
        <v>147</v>
      </c>
      <c r="BE285" s="187">
        <f>IF(O285="základní",K285,0)</f>
        <v>0</v>
      </c>
      <c r="BF285" s="187">
        <f>IF(O285="snížená",K285,0)</f>
        <v>0</v>
      </c>
      <c r="BG285" s="187">
        <f>IF(O285="zákl. přenesená",K285,0)</f>
        <v>0</v>
      </c>
      <c r="BH285" s="187">
        <f>IF(O285="sníž. přenesená",K285,0)</f>
        <v>0</v>
      </c>
      <c r="BI285" s="187">
        <f>IF(O285="nulová",K285,0)</f>
        <v>0</v>
      </c>
      <c r="BJ285" s="15" t="s">
        <v>79</v>
      </c>
      <c r="BK285" s="187">
        <f>ROUND(P285*H285,2)</f>
        <v>0</v>
      </c>
      <c r="BL285" s="15" t="s">
        <v>157</v>
      </c>
      <c r="BM285" s="186" t="s">
        <v>502</v>
      </c>
    </row>
    <row r="286" spans="1:65" s="12" customFormat="1" ht="20.85" customHeight="1">
      <c r="B286" s="157"/>
      <c r="C286" s="158"/>
      <c r="D286" s="159" t="s">
        <v>70</v>
      </c>
      <c r="E286" s="172" t="s">
        <v>503</v>
      </c>
      <c r="F286" s="172" t="s">
        <v>504</v>
      </c>
      <c r="G286" s="158"/>
      <c r="H286" s="158"/>
      <c r="I286" s="161"/>
      <c r="J286" s="161"/>
      <c r="K286" s="173">
        <f>BK286</f>
        <v>0</v>
      </c>
      <c r="L286" s="158"/>
      <c r="M286" s="163"/>
      <c r="N286" s="164"/>
      <c r="O286" s="165"/>
      <c r="P286" s="165"/>
      <c r="Q286" s="166">
        <f>SUM(Q287:Q295)</f>
        <v>0</v>
      </c>
      <c r="R286" s="166">
        <f>SUM(R287:R295)</f>
        <v>0</v>
      </c>
      <c r="S286" s="165"/>
      <c r="T286" s="167">
        <f>SUM(T287:T295)</f>
        <v>0</v>
      </c>
      <c r="U286" s="165"/>
      <c r="V286" s="167">
        <f>SUM(V287:V295)</f>
        <v>1.5439999999999999E-2</v>
      </c>
      <c r="W286" s="165"/>
      <c r="X286" s="168">
        <f>SUM(X287:X295)</f>
        <v>0</v>
      </c>
      <c r="AR286" s="169" t="s">
        <v>81</v>
      </c>
      <c r="AT286" s="170" t="s">
        <v>70</v>
      </c>
      <c r="AU286" s="170" t="s">
        <v>81</v>
      </c>
      <c r="AY286" s="169" t="s">
        <v>147</v>
      </c>
      <c r="BK286" s="171">
        <f>SUM(BK287:BK295)</f>
        <v>0</v>
      </c>
    </row>
    <row r="287" spans="1:65" s="2" customFormat="1" ht="37.9" customHeight="1">
      <c r="A287" s="32"/>
      <c r="B287" s="33"/>
      <c r="C287" s="174" t="s">
        <v>505</v>
      </c>
      <c r="D287" s="174" t="s">
        <v>152</v>
      </c>
      <c r="E287" s="175" t="s">
        <v>506</v>
      </c>
      <c r="F287" s="176" t="s">
        <v>507</v>
      </c>
      <c r="G287" s="177" t="s">
        <v>389</v>
      </c>
      <c r="H287" s="178">
        <v>200</v>
      </c>
      <c r="I287" s="179"/>
      <c r="J287" s="179"/>
      <c r="K287" s="180">
        <f>ROUND(P287*H287,2)</f>
        <v>0</v>
      </c>
      <c r="L287" s="176" t="s">
        <v>156</v>
      </c>
      <c r="M287" s="37"/>
      <c r="N287" s="181" t="s">
        <v>20</v>
      </c>
      <c r="O287" s="182" t="s">
        <v>40</v>
      </c>
      <c r="P287" s="183">
        <f>I287+J287</f>
        <v>0</v>
      </c>
      <c r="Q287" s="183">
        <f>ROUND(I287*H287,2)</f>
        <v>0</v>
      </c>
      <c r="R287" s="183">
        <f>ROUND(J287*H287,2)</f>
        <v>0</v>
      </c>
      <c r="S287" s="62"/>
      <c r="T287" s="184">
        <f>S287*H287</f>
        <v>0</v>
      </c>
      <c r="U287" s="184">
        <v>0</v>
      </c>
      <c r="V287" s="184">
        <f>U287*H287</f>
        <v>0</v>
      </c>
      <c r="W287" s="184">
        <v>0</v>
      </c>
      <c r="X287" s="185">
        <f>W287*H287</f>
        <v>0</v>
      </c>
      <c r="Y287" s="32"/>
      <c r="Z287" s="32"/>
      <c r="AA287" s="32"/>
      <c r="AB287" s="32"/>
      <c r="AC287" s="32"/>
      <c r="AD287" s="32"/>
      <c r="AE287" s="32"/>
      <c r="AR287" s="186" t="s">
        <v>157</v>
      </c>
      <c r="AT287" s="186" t="s">
        <v>152</v>
      </c>
      <c r="AU287" s="186" t="s">
        <v>158</v>
      </c>
      <c r="AY287" s="15" t="s">
        <v>147</v>
      </c>
      <c r="BE287" s="187">
        <f>IF(O287="základní",K287,0)</f>
        <v>0</v>
      </c>
      <c r="BF287" s="187">
        <f>IF(O287="snížená",K287,0)</f>
        <v>0</v>
      </c>
      <c r="BG287" s="187">
        <f>IF(O287="zákl. přenesená",K287,0)</f>
        <v>0</v>
      </c>
      <c r="BH287" s="187">
        <f>IF(O287="sníž. přenesená",K287,0)</f>
        <v>0</v>
      </c>
      <c r="BI287" s="187">
        <f>IF(O287="nulová",K287,0)</f>
        <v>0</v>
      </c>
      <c r="BJ287" s="15" t="s">
        <v>79</v>
      </c>
      <c r="BK287" s="187">
        <f>ROUND(P287*H287,2)</f>
        <v>0</v>
      </c>
      <c r="BL287" s="15" t="s">
        <v>157</v>
      </c>
      <c r="BM287" s="186" t="s">
        <v>508</v>
      </c>
    </row>
    <row r="288" spans="1:65" s="2" customFormat="1" ht="10.65">
      <c r="A288" s="32"/>
      <c r="B288" s="33"/>
      <c r="C288" s="34"/>
      <c r="D288" s="188" t="s">
        <v>160</v>
      </c>
      <c r="E288" s="34"/>
      <c r="F288" s="189" t="s">
        <v>509</v>
      </c>
      <c r="G288" s="34"/>
      <c r="H288" s="34"/>
      <c r="I288" s="190"/>
      <c r="J288" s="190"/>
      <c r="K288" s="34"/>
      <c r="L288" s="34"/>
      <c r="M288" s="37"/>
      <c r="N288" s="191"/>
      <c r="O288" s="192"/>
      <c r="P288" s="62"/>
      <c r="Q288" s="62"/>
      <c r="R288" s="62"/>
      <c r="S288" s="62"/>
      <c r="T288" s="62"/>
      <c r="U288" s="62"/>
      <c r="V288" s="62"/>
      <c r="W288" s="62"/>
      <c r="X288" s="63"/>
      <c r="Y288" s="32"/>
      <c r="Z288" s="32"/>
      <c r="AA288" s="32"/>
      <c r="AB288" s="32"/>
      <c r="AC288" s="32"/>
      <c r="AD288" s="32"/>
      <c r="AE288" s="32"/>
      <c r="AT288" s="15" t="s">
        <v>160</v>
      </c>
      <c r="AU288" s="15" t="s">
        <v>158</v>
      </c>
    </row>
    <row r="289" spans="1:65" s="2" customFormat="1" ht="24.1" customHeight="1">
      <c r="A289" s="32"/>
      <c r="B289" s="33"/>
      <c r="C289" s="193" t="s">
        <v>510</v>
      </c>
      <c r="D289" s="193" t="s">
        <v>162</v>
      </c>
      <c r="E289" s="194" t="s">
        <v>511</v>
      </c>
      <c r="F289" s="195" t="s">
        <v>512</v>
      </c>
      <c r="G289" s="196" t="s">
        <v>389</v>
      </c>
      <c r="H289" s="197">
        <v>200</v>
      </c>
      <c r="I289" s="198"/>
      <c r="J289" s="199"/>
      <c r="K289" s="200">
        <f>ROUND(P289*H289,2)</f>
        <v>0</v>
      </c>
      <c r="L289" s="195" t="s">
        <v>295</v>
      </c>
      <c r="M289" s="201"/>
      <c r="N289" s="202" t="s">
        <v>20</v>
      </c>
      <c r="O289" s="182" t="s">
        <v>40</v>
      </c>
      <c r="P289" s="183">
        <f>I289+J289</f>
        <v>0</v>
      </c>
      <c r="Q289" s="183">
        <f>ROUND(I289*H289,2)</f>
        <v>0</v>
      </c>
      <c r="R289" s="183">
        <f>ROUND(J289*H289,2)</f>
        <v>0</v>
      </c>
      <c r="S289" s="62"/>
      <c r="T289" s="184">
        <f>S289*H289</f>
        <v>0</v>
      </c>
      <c r="U289" s="184">
        <v>6.9999999999999994E-5</v>
      </c>
      <c r="V289" s="184">
        <f>U289*H289</f>
        <v>1.3999999999999999E-2</v>
      </c>
      <c r="W289" s="184">
        <v>0</v>
      </c>
      <c r="X289" s="185">
        <f>W289*H289</f>
        <v>0</v>
      </c>
      <c r="Y289" s="32"/>
      <c r="Z289" s="32"/>
      <c r="AA289" s="32"/>
      <c r="AB289" s="32"/>
      <c r="AC289" s="32"/>
      <c r="AD289" s="32"/>
      <c r="AE289" s="32"/>
      <c r="AR289" s="186" t="s">
        <v>513</v>
      </c>
      <c r="AT289" s="186" t="s">
        <v>162</v>
      </c>
      <c r="AU289" s="186" t="s">
        <v>158</v>
      </c>
      <c r="AY289" s="15" t="s">
        <v>147</v>
      </c>
      <c r="BE289" s="187">
        <f>IF(O289="základní",K289,0)</f>
        <v>0</v>
      </c>
      <c r="BF289" s="187">
        <f>IF(O289="snížená",K289,0)</f>
        <v>0</v>
      </c>
      <c r="BG289" s="187">
        <f>IF(O289="zákl. přenesená",K289,0)</f>
        <v>0</v>
      </c>
      <c r="BH289" s="187">
        <f>IF(O289="sníž. přenesená",K289,0)</f>
        <v>0</v>
      </c>
      <c r="BI289" s="187">
        <f>IF(O289="nulová",K289,0)</f>
        <v>0</v>
      </c>
      <c r="BJ289" s="15" t="s">
        <v>79</v>
      </c>
      <c r="BK289" s="187">
        <f>ROUND(P289*H289,2)</f>
        <v>0</v>
      </c>
      <c r="BL289" s="15" t="s">
        <v>403</v>
      </c>
      <c r="BM289" s="186" t="s">
        <v>514</v>
      </c>
    </row>
    <row r="290" spans="1:65" s="2" customFormat="1" ht="22.55">
      <c r="A290" s="32"/>
      <c r="B290" s="33"/>
      <c r="C290" s="174" t="s">
        <v>515</v>
      </c>
      <c r="D290" s="174" t="s">
        <v>152</v>
      </c>
      <c r="E290" s="175" t="s">
        <v>516</v>
      </c>
      <c r="F290" s="176" t="s">
        <v>517</v>
      </c>
      <c r="G290" s="177" t="s">
        <v>155</v>
      </c>
      <c r="H290" s="178">
        <v>10</v>
      </c>
      <c r="I290" s="179"/>
      <c r="J290" s="179"/>
      <c r="K290" s="180">
        <f>ROUND(P290*H290,2)</f>
        <v>0</v>
      </c>
      <c r="L290" s="176" t="s">
        <v>156</v>
      </c>
      <c r="M290" s="37"/>
      <c r="N290" s="181" t="s">
        <v>20</v>
      </c>
      <c r="O290" s="182" t="s">
        <v>40</v>
      </c>
      <c r="P290" s="183">
        <f>I290+J290</f>
        <v>0</v>
      </c>
      <c r="Q290" s="183">
        <f>ROUND(I290*H290,2)</f>
        <v>0</v>
      </c>
      <c r="R290" s="183">
        <f>ROUND(J290*H290,2)</f>
        <v>0</v>
      </c>
      <c r="S290" s="62"/>
      <c r="T290" s="184">
        <f>S290*H290</f>
        <v>0</v>
      </c>
      <c r="U290" s="184">
        <v>0</v>
      </c>
      <c r="V290" s="184">
        <f>U290*H290</f>
        <v>0</v>
      </c>
      <c r="W290" s="184">
        <v>0</v>
      </c>
      <c r="X290" s="185">
        <f>W290*H290</f>
        <v>0</v>
      </c>
      <c r="Y290" s="32"/>
      <c r="Z290" s="32"/>
      <c r="AA290" s="32"/>
      <c r="AB290" s="32"/>
      <c r="AC290" s="32"/>
      <c r="AD290" s="32"/>
      <c r="AE290" s="32"/>
      <c r="AR290" s="186" t="s">
        <v>157</v>
      </c>
      <c r="AT290" s="186" t="s">
        <v>152</v>
      </c>
      <c r="AU290" s="186" t="s">
        <v>158</v>
      </c>
      <c r="AY290" s="15" t="s">
        <v>147</v>
      </c>
      <c r="BE290" s="187">
        <f>IF(O290="základní",K290,0)</f>
        <v>0</v>
      </c>
      <c r="BF290" s="187">
        <f>IF(O290="snížená",K290,0)</f>
        <v>0</v>
      </c>
      <c r="BG290" s="187">
        <f>IF(O290="zákl. přenesená",K290,0)</f>
        <v>0</v>
      </c>
      <c r="BH290" s="187">
        <f>IF(O290="sníž. přenesená",K290,0)</f>
        <v>0</v>
      </c>
      <c r="BI290" s="187">
        <f>IF(O290="nulová",K290,0)</f>
        <v>0</v>
      </c>
      <c r="BJ290" s="15" t="s">
        <v>79</v>
      </c>
      <c r="BK290" s="187">
        <f>ROUND(P290*H290,2)</f>
        <v>0</v>
      </c>
      <c r="BL290" s="15" t="s">
        <v>157</v>
      </c>
      <c r="BM290" s="186" t="s">
        <v>518</v>
      </c>
    </row>
    <row r="291" spans="1:65" s="2" customFormat="1" ht="10.65">
      <c r="A291" s="32"/>
      <c r="B291" s="33"/>
      <c r="C291" s="34"/>
      <c r="D291" s="188" t="s">
        <v>160</v>
      </c>
      <c r="E291" s="34"/>
      <c r="F291" s="189" t="s">
        <v>519</v>
      </c>
      <c r="G291" s="34"/>
      <c r="H291" s="34"/>
      <c r="I291" s="190"/>
      <c r="J291" s="190"/>
      <c r="K291" s="34"/>
      <c r="L291" s="34"/>
      <c r="M291" s="37"/>
      <c r="N291" s="191"/>
      <c r="O291" s="192"/>
      <c r="P291" s="62"/>
      <c r="Q291" s="62"/>
      <c r="R291" s="62"/>
      <c r="S291" s="62"/>
      <c r="T291" s="62"/>
      <c r="U291" s="62"/>
      <c r="V291" s="62"/>
      <c r="W291" s="62"/>
      <c r="X291" s="63"/>
      <c r="Y291" s="32"/>
      <c r="Z291" s="32"/>
      <c r="AA291" s="32"/>
      <c r="AB291" s="32"/>
      <c r="AC291" s="32"/>
      <c r="AD291" s="32"/>
      <c r="AE291" s="32"/>
      <c r="AT291" s="15" t="s">
        <v>160</v>
      </c>
      <c r="AU291" s="15" t="s">
        <v>158</v>
      </c>
    </row>
    <row r="292" spans="1:65" s="2" customFormat="1" ht="22.55">
      <c r="A292" s="32"/>
      <c r="B292" s="33"/>
      <c r="C292" s="174" t="s">
        <v>520</v>
      </c>
      <c r="D292" s="174" t="s">
        <v>152</v>
      </c>
      <c r="E292" s="175" t="s">
        <v>521</v>
      </c>
      <c r="F292" s="176" t="s">
        <v>517</v>
      </c>
      <c r="G292" s="177" t="s">
        <v>155</v>
      </c>
      <c r="H292" s="178">
        <v>3</v>
      </c>
      <c r="I292" s="179"/>
      <c r="J292" s="179"/>
      <c r="K292" s="180">
        <f>ROUND(P292*H292,2)</f>
        <v>0</v>
      </c>
      <c r="L292" s="176" t="s">
        <v>156</v>
      </c>
      <c r="M292" s="37"/>
      <c r="N292" s="181" t="s">
        <v>20</v>
      </c>
      <c r="O292" s="182" t="s">
        <v>40</v>
      </c>
      <c r="P292" s="183">
        <f>I292+J292</f>
        <v>0</v>
      </c>
      <c r="Q292" s="183">
        <f>ROUND(I292*H292,2)</f>
        <v>0</v>
      </c>
      <c r="R292" s="183">
        <f>ROUND(J292*H292,2)</f>
        <v>0</v>
      </c>
      <c r="S292" s="62"/>
      <c r="T292" s="184">
        <f>S292*H292</f>
        <v>0</v>
      </c>
      <c r="U292" s="184">
        <v>0</v>
      </c>
      <c r="V292" s="184">
        <f>U292*H292</f>
        <v>0</v>
      </c>
      <c r="W292" s="184">
        <v>0</v>
      </c>
      <c r="X292" s="185">
        <f>W292*H292</f>
        <v>0</v>
      </c>
      <c r="Y292" s="32"/>
      <c r="Z292" s="32"/>
      <c r="AA292" s="32"/>
      <c r="AB292" s="32"/>
      <c r="AC292" s="32"/>
      <c r="AD292" s="32"/>
      <c r="AE292" s="32"/>
      <c r="AR292" s="186" t="s">
        <v>157</v>
      </c>
      <c r="AT292" s="186" t="s">
        <v>152</v>
      </c>
      <c r="AU292" s="186" t="s">
        <v>158</v>
      </c>
      <c r="AY292" s="15" t="s">
        <v>147</v>
      </c>
      <c r="BE292" s="187">
        <f>IF(O292="základní",K292,0)</f>
        <v>0</v>
      </c>
      <c r="BF292" s="187">
        <f>IF(O292="snížená",K292,0)</f>
        <v>0</v>
      </c>
      <c r="BG292" s="187">
        <f>IF(O292="zákl. přenesená",K292,0)</f>
        <v>0</v>
      </c>
      <c r="BH292" s="187">
        <f>IF(O292="sníž. přenesená",K292,0)</f>
        <v>0</v>
      </c>
      <c r="BI292" s="187">
        <f>IF(O292="nulová",K292,0)</f>
        <v>0</v>
      </c>
      <c r="BJ292" s="15" t="s">
        <v>79</v>
      </c>
      <c r="BK292" s="187">
        <f>ROUND(P292*H292,2)</f>
        <v>0</v>
      </c>
      <c r="BL292" s="15" t="s">
        <v>157</v>
      </c>
      <c r="BM292" s="186" t="s">
        <v>522</v>
      </c>
    </row>
    <row r="293" spans="1:65" s="2" customFormat="1" ht="10.65">
      <c r="A293" s="32"/>
      <c r="B293" s="33"/>
      <c r="C293" s="34"/>
      <c r="D293" s="188" t="s">
        <v>160</v>
      </c>
      <c r="E293" s="34"/>
      <c r="F293" s="189" t="s">
        <v>523</v>
      </c>
      <c r="G293" s="34"/>
      <c r="H293" s="34"/>
      <c r="I293" s="190"/>
      <c r="J293" s="190"/>
      <c r="K293" s="34"/>
      <c r="L293" s="34"/>
      <c r="M293" s="37"/>
      <c r="N293" s="191"/>
      <c r="O293" s="192"/>
      <c r="P293" s="62"/>
      <c r="Q293" s="62"/>
      <c r="R293" s="62"/>
      <c r="S293" s="62"/>
      <c r="T293" s="62"/>
      <c r="U293" s="62"/>
      <c r="V293" s="62"/>
      <c r="W293" s="62"/>
      <c r="X293" s="63"/>
      <c r="Y293" s="32"/>
      <c r="Z293" s="32"/>
      <c r="AA293" s="32"/>
      <c r="AB293" s="32"/>
      <c r="AC293" s="32"/>
      <c r="AD293" s="32"/>
      <c r="AE293" s="32"/>
      <c r="AT293" s="15" t="s">
        <v>160</v>
      </c>
      <c r="AU293" s="15" t="s">
        <v>158</v>
      </c>
    </row>
    <row r="294" spans="1:65" s="2" customFormat="1" ht="21.8" customHeight="1">
      <c r="A294" s="32"/>
      <c r="B294" s="33"/>
      <c r="C294" s="193" t="s">
        <v>524</v>
      </c>
      <c r="D294" s="193" t="s">
        <v>162</v>
      </c>
      <c r="E294" s="194" t="s">
        <v>525</v>
      </c>
      <c r="F294" s="195" t="s">
        <v>526</v>
      </c>
      <c r="G294" s="196" t="s">
        <v>155</v>
      </c>
      <c r="H294" s="197">
        <v>12</v>
      </c>
      <c r="I294" s="198"/>
      <c r="J294" s="199"/>
      <c r="K294" s="200">
        <f>ROUND(P294*H294,2)</f>
        <v>0</v>
      </c>
      <c r="L294" s="195" t="s">
        <v>20</v>
      </c>
      <c r="M294" s="201"/>
      <c r="N294" s="202" t="s">
        <v>20</v>
      </c>
      <c r="O294" s="182" t="s">
        <v>40</v>
      </c>
      <c r="P294" s="183">
        <f>I294+J294</f>
        <v>0</v>
      </c>
      <c r="Q294" s="183">
        <f>ROUND(I294*H294,2)</f>
        <v>0</v>
      </c>
      <c r="R294" s="183">
        <f>ROUND(J294*H294,2)</f>
        <v>0</v>
      </c>
      <c r="S294" s="62"/>
      <c r="T294" s="184">
        <f>S294*H294</f>
        <v>0</v>
      </c>
      <c r="U294" s="184">
        <v>6.0000000000000002E-5</v>
      </c>
      <c r="V294" s="184">
        <f>U294*H294</f>
        <v>7.2000000000000005E-4</v>
      </c>
      <c r="W294" s="184">
        <v>0</v>
      </c>
      <c r="X294" s="185">
        <f>W294*H294</f>
        <v>0</v>
      </c>
      <c r="Y294" s="32"/>
      <c r="Z294" s="32"/>
      <c r="AA294" s="32"/>
      <c r="AB294" s="32"/>
      <c r="AC294" s="32"/>
      <c r="AD294" s="32"/>
      <c r="AE294" s="32"/>
      <c r="AR294" s="186" t="s">
        <v>191</v>
      </c>
      <c r="AT294" s="186" t="s">
        <v>162</v>
      </c>
      <c r="AU294" s="186" t="s">
        <v>158</v>
      </c>
      <c r="AY294" s="15" t="s">
        <v>147</v>
      </c>
      <c r="BE294" s="187">
        <f>IF(O294="základní",K294,0)</f>
        <v>0</v>
      </c>
      <c r="BF294" s="187">
        <f>IF(O294="snížená",K294,0)</f>
        <v>0</v>
      </c>
      <c r="BG294" s="187">
        <f>IF(O294="zákl. přenesená",K294,0)</f>
        <v>0</v>
      </c>
      <c r="BH294" s="187">
        <f>IF(O294="sníž. přenesená",K294,0)</f>
        <v>0</v>
      </c>
      <c r="BI294" s="187">
        <f>IF(O294="nulová",K294,0)</f>
        <v>0</v>
      </c>
      <c r="BJ294" s="15" t="s">
        <v>79</v>
      </c>
      <c r="BK294" s="187">
        <f>ROUND(P294*H294,2)</f>
        <v>0</v>
      </c>
      <c r="BL294" s="15" t="s">
        <v>172</v>
      </c>
      <c r="BM294" s="186" t="s">
        <v>527</v>
      </c>
    </row>
    <row r="295" spans="1:65" s="2" customFormat="1" ht="37.9" customHeight="1">
      <c r="A295" s="32"/>
      <c r="B295" s="33"/>
      <c r="C295" s="193" t="s">
        <v>528</v>
      </c>
      <c r="D295" s="193" t="s">
        <v>162</v>
      </c>
      <c r="E295" s="194" t="s">
        <v>529</v>
      </c>
      <c r="F295" s="195" t="s">
        <v>530</v>
      </c>
      <c r="G295" s="196" t="s">
        <v>155</v>
      </c>
      <c r="H295" s="197">
        <v>12</v>
      </c>
      <c r="I295" s="198"/>
      <c r="J295" s="199"/>
      <c r="K295" s="200">
        <f>ROUND(P295*H295,2)</f>
        <v>0</v>
      </c>
      <c r="L295" s="195" t="s">
        <v>20</v>
      </c>
      <c r="M295" s="201"/>
      <c r="N295" s="202" t="s">
        <v>20</v>
      </c>
      <c r="O295" s="182" t="s">
        <v>40</v>
      </c>
      <c r="P295" s="183">
        <f>I295+J295</f>
        <v>0</v>
      </c>
      <c r="Q295" s="183">
        <f>ROUND(I295*H295,2)</f>
        <v>0</v>
      </c>
      <c r="R295" s="183">
        <f>ROUND(J295*H295,2)</f>
        <v>0</v>
      </c>
      <c r="S295" s="62"/>
      <c r="T295" s="184">
        <f>S295*H295</f>
        <v>0</v>
      </c>
      <c r="U295" s="184">
        <v>6.0000000000000002E-5</v>
      </c>
      <c r="V295" s="184">
        <f>U295*H295</f>
        <v>7.2000000000000005E-4</v>
      </c>
      <c r="W295" s="184">
        <v>0</v>
      </c>
      <c r="X295" s="185">
        <f>W295*H295</f>
        <v>0</v>
      </c>
      <c r="Y295" s="32"/>
      <c r="Z295" s="32"/>
      <c r="AA295" s="32"/>
      <c r="AB295" s="32"/>
      <c r="AC295" s="32"/>
      <c r="AD295" s="32"/>
      <c r="AE295" s="32"/>
      <c r="AR295" s="186" t="s">
        <v>191</v>
      </c>
      <c r="AT295" s="186" t="s">
        <v>162</v>
      </c>
      <c r="AU295" s="186" t="s">
        <v>158</v>
      </c>
      <c r="AY295" s="15" t="s">
        <v>147</v>
      </c>
      <c r="BE295" s="187">
        <f>IF(O295="základní",K295,0)</f>
        <v>0</v>
      </c>
      <c r="BF295" s="187">
        <f>IF(O295="snížená",K295,0)</f>
        <v>0</v>
      </c>
      <c r="BG295" s="187">
        <f>IF(O295="zákl. přenesená",K295,0)</f>
        <v>0</v>
      </c>
      <c r="BH295" s="187">
        <f>IF(O295="sníž. přenesená",K295,0)</f>
        <v>0</v>
      </c>
      <c r="BI295" s="187">
        <f>IF(O295="nulová",K295,0)</f>
        <v>0</v>
      </c>
      <c r="BJ295" s="15" t="s">
        <v>79</v>
      </c>
      <c r="BK295" s="187">
        <f>ROUND(P295*H295,2)</f>
        <v>0</v>
      </c>
      <c r="BL295" s="15" t="s">
        <v>172</v>
      </c>
      <c r="BM295" s="186" t="s">
        <v>531</v>
      </c>
    </row>
    <row r="296" spans="1:65" s="12" customFormat="1" ht="20.85" customHeight="1">
      <c r="B296" s="157"/>
      <c r="C296" s="158"/>
      <c r="D296" s="159" t="s">
        <v>70</v>
      </c>
      <c r="E296" s="172" t="s">
        <v>532</v>
      </c>
      <c r="F296" s="172" t="s">
        <v>533</v>
      </c>
      <c r="G296" s="158"/>
      <c r="H296" s="158"/>
      <c r="I296" s="161"/>
      <c r="J296" s="161"/>
      <c r="K296" s="173">
        <f>BK296</f>
        <v>0</v>
      </c>
      <c r="L296" s="158"/>
      <c r="M296" s="163"/>
      <c r="N296" s="164"/>
      <c r="O296" s="165"/>
      <c r="P296" s="165"/>
      <c r="Q296" s="166">
        <f>SUM(Q297:Q300)</f>
        <v>0</v>
      </c>
      <c r="R296" s="166">
        <f>SUM(R297:R300)</f>
        <v>0</v>
      </c>
      <c r="S296" s="165"/>
      <c r="T296" s="167">
        <f>SUM(T297:T300)</f>
        <v>0</v>
      </c>
      <c r="U296" s="165"/>
      <c r="V296" s="167">
        <f>SUM(V297:V300)</f>
        <v>4.1799999999999997E-2</v>
      </c>
      <c r="W296" s="165"/>
      <c r="X296" s="168">
        <f>SUM(X297:X300)</f>
        <v>0</v>
      </c>
      <c r="AR296" s="169" t="s">
        <v>81</v>
      </c>
      <c r="AT296" s="170" t="s">
        <v>70</v>
      </c>
      <c r="AU296" s="170" t="s">
        <v>81</v>
      </c>
      <c r="AY296" s="169" t="s">
        <v>147</v>
      </c>
      <c r="BK296" s="171">
        <f>SUM(BK297:BK300)</f>
        <v>0</v>
      </c>
    </row>
    <row r="297" spans="1:65" s="2" customFormat="1" ht="24.1" customHeight="1">
      <c r="A297" s="32"/>
      <c r="B297" s="33"/>
      <c r="C297" s="174" t="s">
        <v>534</v>
      </c>
      <c r="D297" s="174" t="s">
        <v>152</v>
      </c>
      <c r="E297" s="175" t="s">
        <v>535</v>
      </c>
      <c r="F297" s="176" t="s">
        <v>536</v>
      </c>
      <c r="G297" s="177" t="s">
        <v>155</v>
      </c>
      <c r="H297" s="178">
        <v>8</v>
      </c>
      <c r="I297" s="179"/>
      <c r="J297" s="179"/>
      <c r="K297" s="180">
        <f>ROUND(P297*H297,2)</f>
        <v>0</v>
      </c>
      <c r="L297" s="176" t="s">
        <v>156</v>
      </c>
      <c r="M297" s="37"/>
      <c r="N297" s="181" t="s">
        <v>20</v>
      </c>
      <c r="O297" s="182" t="s">
        <v>40</v>
      </c>
      <c r="P297" s="183">
        <f>I297+J297</f>
        <v>0</v>
      </c>
      <c r="Q297" s="183">
        <f>ROUND(I297*H297,2)</f>
        <v>0</v>
      </c>
      <c r="R297" s="183">
        <f>ROUND(J297*H297,2)</f>
        <v>0</v>
      </c>
      <c r="S297" s="62"/>
      <c r="T297" s="184">
        <f>S297*H297</f>
        <v>0</v>
      </c>
      <c r="U297" s="184">
        <v>0</v>
      </c>
      <c r="V297" s="184">
        <f>U297*H297</f>
        <v>0</v>
      </c>
      <c r="W297" s="184">
        <v>0</v>
      </c>
      <c r="X297" s="185">
        <f>W297*H297</f>
        <v>0</v>
      </c>
      <c r="Y297" s="32"/>
      <c r="Z297" s="32"/>
      <c r="AA297" s="32"/>
      <c r="AB297" s="32"/>
      <c r="AC297" s="32"/>
      <c r="AD297" s="32"/>
      <c r="AE297" s="32"/>
      <c r="AR297" s="186" t="s">
        <v>79</v>
      </c>
      <c r="AT297" s="186" t="s">
        <v>152</v>
      </c>
      <c r="AU297" s="186" t="s">
        <v>158</v>
      </c>
      <c r="AY297" s="15" t="s">
        <v>147</v>
      </c>
      <c r="BE297" s="187">
        <f>IF(O297="základní",K297,0)</f>
        <v>0</v>
      </c>
      <c r="BF297" s="187">
        <f>IF(O297="snížená",K297,0)</f>
        <v>0</v>
      </c>
      <c r="BG297" s="187">
        <f>IF(O297="zákl. přenesená",K297,0)</f>
        <v>0</v>
      </c>
      <c r="BH297" s="187">
        <f>IF(O297="sníž. přenesená",K297,0)</f>
        <v>0</v>
      </c>
      <c r="BI297" s="187">
        <f>IF(O297="nulová",K297,0)</f>
        <v>0</v>
      </c>
      <c r="BJ297" s="15" t="s">
        <v>79</v>
      </c>
      <c r="BK297" s="187">
        <f>ROUND(P297*H297,2)</f>
        <v>0</v>
      </c>
      <c r="BL297" s="15" t="s">
        <v>79</v>
      </c>
      <c r="BM297" s="186" t="s">
        <v>537</v>
      </c>
    </row>
    <row r="298" spans="1:65" s="2" customFormat="1" ht="10.65">
      <c r="A298" s="32"/>
      <c r="B298" s="33"/>
      <c r="C298" s="34"/>
      <c r="D298" s="188" t="s">
        <v>160</v>
      </c>
      <c r="E298" s="34"/>
      <c r="F298" s="189" t="s">
        <v>538</v>
      </c>
      <c r="G298" s="34"/>
      <c r="H298" s="34"/>
      <c r="I298" s="190"/>
      <c r="J298" s="190"/>
      <c r="K298" s="34"/>
      <c r="L298" s="34"/>
      <c r="M298" s="37"/>
      <c r="N298" s="191"/>
      <c r="O298" s="192"/>
      <c r="P298" s="62"/>
      <c r="Q298" s="62"/>
      <c r="R298" s="62"/>
      <c r="S298" s="62"/>
      <c r="T298" s="62"/>
      <c r="U298" s="62"/>
      <c r="V298" s="62"/>
      <c r="W298" s="62"/>
      <c r="X298" s="63"/>
      <c r="Y298" s="32"/>
      <c r="Z298" s="32"/>
      <c r="AA298" s="32"/>
      <c r="AB298" s="32"/>
      <c r="AC298" s="32"/>
      <c r="AD298" s="32"/>
      <c r="AE298" s="32"/>
      <c r="AT298" s="15" t="s">
        <v>160</v>
      </c>
      <c r="AU298" s="15" t="s">
        <v>158</v>
      </c>
    </row>
    <row r="299" spans="1:65" s="2" customFormat="1" ht="21.8" customHeight="1">
      <c r="A299" s="32"/>
      <c r="B299" s="33"/>
      <c r="C299" s="193" t="s">
        <v>539</v>
      </c>
      <c r="D299" s="193" t="s">
        <v>162</v>
      </c>
      <c r="E299" s="194" t="s">
        <v>540</v>
      </c>
      <c r="F299" s="195" t="s">
        <v>541</v>
      </c>
      <c r="G299" s="196" t="s">
        <v>155</v>
      </c>
      <c r="H299" s="197">
        <v>8</v>
      </c>
      <c r="I299" s="198"/>
      <c r="J299" s="199"/>
      <c r="K299" s="200">
        <f>ROUND(P299*H299,2)</f>
        <v>0</v>
      </c>
      <c r="L299" s="195" t="s">
        <v>20</v>
      </c>
      <c r="M299" s="201"/>
      <c r="N299" s="202" t="s">
        <v>20</v>
      </c>
      <c r="O299" s="182" t="s">
        <v>40</v>
      </c>
      <c r="P299" s="183">
        <f>I299+J299</f>
        <v>0</v>
      </c>
      <c r="Q299" s="183">
        <f>ROUND(I299*H299,2)</f>
        <v>0</v>
      </c>
      <c r="R299" s="183">
        <f>ROUND(J299*H299,2)</f>
        <v>0</v>
      </c>
      <c r="S299" s="62"/>
      <c r="T299" s="184">
        <f>S299*H299</f>
        <v>0</v>
      </c>
      <c r="U299" s="184">
        <v>4.4999999999999997E-3</v>
      </c>
      <c r="V299" s="184">
        <f>U299*H299</f>
        <v>3.5999999999999997E-2</v>
      </c>
      <c r="W299" s="184">
        <v>0</v>
      </c>
      <c r="X299" s="185">
        <f>W299*H299</f>
        <v>0</v>
      </c>
      <c r="Y299" s="32"/>
      <c r="Z299" s="32"/>
      <c r="AA299" s="32"/>
      <c r="AB299" s="32"/>
      <c r="AC299" s="32"/>
      <c r="AD299" s="32"/>
      <c r="AE299" s="32"/>
      <c r="AR299" s="186" t="s">
        <v>191</v>
      </c>
      <c r="AT299" s="186" t="s">
        <v>162</v>
      </c>
      <c r="AU299" s="186" t="s">
        <v>158</v>
      </c>
      <c r="AY299" s="15" t="s">
        <v>147</v>
      </c>
      <c r="BE299" s="187">
        <f>IF(O299="základní",K299,0)</f>
        <v>0</v>
      </c>
      <c r="BF299" s="187">
        <f>IF(O299="snížená",K299,0)</f>
        <v>0</v>
      </c>
      <c r="BG299" s="187">
        <f>IF(O299="zákl. přenesená",K299,0)</f>
        <v>0</v>
      </c>
      <c r="BH299" s="187">
        <f>IF(O299="sníž. přenesená",K299,0)</f>
        <v>0</v>
      </c>
      <c r="BI299" s="187">
        <f>IF(O299="nulová",K299,0)</f>
        <v>0</v>
      </c>
      <c r="BJ299" s="15" t="s">
        <v>79</v>
      </c>
      <c r="BK299" s="187">
        <f>ROUND(P299*H299,2)</f>
        <v>0</v>
      </c>
      <c r="BL299" s="15" t="s">
        <v>172</v>
      </c>
      <c r="BM299" s="186" t="s">
        <v>542</v>
      </c>
    </row>
    <row r="300" spans="1:65" s="2" customFormat="1" ht="16.45" customHeight="1">
      <c r="A300" s="32"/>
      <c r="B300" s="33"/>
      <c r="C300" s="193" t="s">
        <v>543</v>
      </c>
      <c r="D300" s="193" t="s">
        <v>162</v>
      </c>
      <c r="E300" s="194" t="s">
        <v>544</v>
      </c>
      <c r="F300" s="195" t="s">
        <v>545</v>
      </c>
      <c r="G300" s="196" t="s">
        <v>155</v>
      </c>
      <c r="H300" s="197">
        <v>20</v>
      </c>
      <c r="I300" s="198"/>
      <c r="J300" s="199"/>
      <c r="K300" s="200">
        <f>ROUND(P300*H300,2)</f>
        <v>0</v>
      </c>
      <c r="L300" s="195" t="s">
        <v>20</v>
      </c>
      <c r="M300" s="201"/>
      <c r="N300" s="202" t="s">
        <v>20</v>
      </c>
      <c r="O300" s="182" t="s">
        <v>40</v>
      </c>
      <c r="P300" s="183">
        <f>I300+J300</f>
        <v>0</v>
      </c>
      <c r="Q300" s="183">
        <f>ROUND(I300*H300,2)</f>
        <v>0</v>
      </c>
      <c r="R300" s="183">
        <f>ROUND(J300*H300,2)</f>
        <v>0</v>
      </c>
      <c r="S300" s="62"/>
      <c r="T300" s="184">
        <f>S300*H300</f>
        <v>0</v>
      </c>
      <c r="U300" s="184">
        <v>2.9E-4</v>
      </c>
      <c r="V300" s="184">
        <f>U300*H300</f>
        <v>5.7999999999999996E-3</v>
      </c>
      <c r="W300" s="184">
        <v>0</v>
      </c>
      <c r="X300" s="185">
        <f>W300*H300</f>
        <v>0</v>
      </c>
      <c r="Y300" s="32"/>
      <c r="Z300" s="32"/>
      <c r="AA300" s="32"/>
      <c r="AB300" s="32"/>
      <c r="AC300" s="32"/>
      <c r="AD300" s="32"/>
      <c r="AE300" s="32"/>
      <c r="AR300" s="186" t="s">
        <v>191</v>
      </c>
      <c r="AT300" s="186" t="s">
        <v>162</v>
      </c>
      <c r="AU300" s="186" t="s">
        <v>158</v>
      </c>
      <c r="AY300" s="15" t="s">
        <v>147</v>
      </c>
      <c r="BE300" s="187">
        <f>IF(O300="základní",K300,0)</f>
        <v>0</v>
      </c>
      <c r="BF300" s="187">
        <f>IF(O300="snížená",K300,0)</f>
        <v>0</v>
      </c>
      <c r="BG300" s="187">
        <f>IF(O300="zákl. přenesená",K300,0)</f>
        <v>0</v>
      </c>
      <c r="BH300" s="187">
        <f>IF(O300="sníž. přenesená",K300,0)</f>
        <v>0</v>
      </c>
      <c r="BI300" s="187">
        <f>IF(O300="nulová",K300,0)</f>
        <v>0</v>
      </c>
      <c r="BJ300" s="15" t="s">
        <v>79</v>
      </c>
      <c r="BK300" s="187">
        <f>ROUND(P300*H300,2)</f>
        <v>0</v>
      </c>
      <c r="BL300" s="15" t="s">
        <v>172</v>
      </c>
      <c r="BM300" s="186" t="s">
        <v>546</v>
      </c>
    </row>
    <row r="301" spans="1:65" s="12" customFormat="1" ht="22.85" customHeight="1">
      <c r="B301" s="157"/>
      <c r="C301" s="158"/>
      <c r="D301" s="159" t="s">
        <v>70</v>
      </c>
      <c r="E301" s="172" t="s">
        <v>547</v>
      </c>
      <c r="F301" s="172" t="s">
        <v>548</v>
      </c>
      <c r="G301" s="158"/>
      <c r="H301" s="158"/>
      <c r="I301" s="161"/>
      <c r="J301" s="161"/>
      <c r="K301" s="173">
        <f>BK301</f>
        <v>0</v>
      </c>
      <c r="L301" s="158"/>
      <c r="M301" s="163"/>
      <c r="N301" s="164"/>
      <c r="O301" s="165"/>
      <c r="P301" s="165"/>
      <c r="Q301" s="166">
        <f>Q302+Q327+Q336+Q340+Q349</f>
        <v>0</v>
      </c>
      <c r="R301" s="166">
        <f>R302+R327+R336+R340+R349</f>
        <v>0</v>
      </c>
      <c r="S301" s="165"/>
      <c r="T301" s="167">
        <f>T302+T327+T336+T340+T349</f>
        <v>0</v>
      </c>
      <c r="U301" s="165"/>
      <c r="V301" s="167">
        <f>V302+V327+V336+V340+V349</f>
        <v>0.21928999999999998</v>
      </c>
      <c r="W301" s="165"/>
      <c r="X301" s="168">
        <f>X302+X327+X336+X340+X349</f>
        <v>1.6020000000000001</v>
      </c>
      <c r="AR301" s="169" t="s">
        <v>79</v>
      </c>
      <c r="AT301" s="170" t="s">
        <v>70</v>
      </c>
      <c r="AU301" s="170" t="s">
        <v>79</v>
      </c>
      <c r="AY301" s="169" t="s">
        <v>147</v>
      </c>
      <c r="BK301" s="171">
        <f>BK302+BK327+BK336+BK340+BK349</f>
        <v>0</v>
      </c>
    </row>
    <row r="302" spans="1:65" s="12" customFormat="1" ht="20.85" customHeight="1">
      <c r="B302" s="157"/>
      <c r="C302" s="158"/>
      <c r="D302" s="159" t="s">
        <v>70</v>
      </c>
      <c r="E302" s="172" t="s">
        <v>549</v>
      </c>
      <c r="F302" s="172" t="s">
        <v>550</v>
      </c>
      <c r="G302" s="158"/>
      <c r="H302" s="158"/>
      <c r="I302" s="161"/>
      <c r="J302" s="161"/>
      <c r="K302" s="173">
        <f>BK302</f>
        <v>0</v>
      </c>
      <c r="L302" s="158"/>
      <c r="M302" s="163"/>
      <c r="N302" s="164"/>
      <c r="O302" s="165"/>
      <c r="P302" s="165"/>
      <c r="Q302" s="166">
        <f>SUM(Q303:Q326)</f>
        <v>0</v>
      </c>
      <c r="R302" s="166">
        <f>SUM(R303:R326)</f>
        <v>0</v>
      </c>
      <c r="S302" s="165"/>
      <c r="T302" s="167">
        <f>SUM(T303:T326)</f>
        <v>0</v>
      </c>
      <c r="U302" s="165"/>
      <c r="V302" s="167">
        <f>SUM(V303:V326)</f>
        <v>6.0450000000000004E-2</v>
      </c>
      <c r="W302" s="165"/>
      <c r="X302" s="168">
        <f>SUM(X303:X326)</f>
        <v>0</v>
      </c>
      <c r="AR302" s="169" t="s">
        <v>79</v>
      </c>
      <c r="AT302" s="170" t="s">
        <v>70</v>
      </c>
      <c r="AU302" s="170" t="s">
        <v>81</v>
      </c>
      <c r="AY302" s="169" t="s">
        <v>147</v>
      </c>
      <c r="BK302" s="171">
        <f>SUM(BK303:BK326)</f>
        <v>0</v>
      </c>
    </row>
    <row r="303" spans="1:65" s="2" customFormat="1" ht="24.1" customHeight="1">
      <c r="A303" s="32"/>
      <c r="B303" s="33"/>
      <c r="C303" s="174" t="s">
        <v>551</v>
      </c>
      <c r="D303" s="174" t="s">
        <v>152</v>
      </c>
      <c r="E303" s="175" t="s">
        <v>552</v>
      </c>
      <c r="F303" s="176" t="s">
        <v>553</v>
      </c>
      <c r="G303" s="177" t="s">
        <v>389</v>
      </c>
      <c r="H303" s="178">
        <v>180</v>
      </c>
      <c r="I303" s="179"/>
      <c r="J303" s="179"/>
      <c r="K303" s="180">
        <f>ROUND(P303*H303,2)</f>
        <v>0</v>
      </c>
      <c r="L303" s="176" t="s">
        <v>156</v>
      </c>
      <c r="M303" s="37"/>
      <c r="N303" s="181" t="s">
        <v>20</v>
      </c>
      <c r="O303" s="182" t="s">
        <v>40</v>
      </c>
      <c r="P303" s="183">
        <f>I303+J303</f>
        <v>0</v>
      </c>
      <c r="Q303" s="183">
        <f>ROUND(I303*H303,2)</f>
        <v>0</v>
      </c>
      <c r="R303" s="183">
        <f>ROUND(J303*H303,2)</f>
        <v>0</v>
      </c>
      <c r="S303" s="62"/>
      <c r="T303" s="184">
        <f>S303*H303</f>
        <v>0</v>
      </c>
      <c r="U303" s="184">
        <v>0</v>
      </c>
      <c r="V303" s="184">
        <f>U303*H303</f>
        <v>0</v>
      </c>
      <c r="W303" s="184">
        <v>0</v>
      </c>
      <c r="X303" s="185">
        <f>W303*H303</f>
        <v>0</v>
      </c>
      <c r="Y303" s="32"/>
      <c r="Z303" s="32"/>
      <c r="AA303" s="32"/>
      <c r="AB303" s="32"/>
      <c r="AC303" s="32"/>
      <c r="AD303" s="32"/>
      <c r="AE303" s="32"/>
      <c r="AR303" s="186" t="s">
        <v>403</v>
      </c>
      <c r="AT303" s="186" t="s">
        <v>152</v>
      </c>
      <c r="AU303" s="186" t="s">
        <v>158</v>
      </c>
      <c r="AY303" s="15" t="s">
        <v>147</v>
      </c>
      <c r="BE303" s="187">
        <f>IF(O303="základní",K303,0)</f>
        <v>0</v>
      </c>
      <c r="BF303" s="187">
        <f>IF(O303="snížená",K303,0)</f>
        <v>0</v>
      </c>
      <c r="BG303" s="187">
        <f>IF(O303="zákl. přenesená",K303,0)</f>
        <v>0</v>
      </c>
      <c r="BH303" s="187">
        <f>IF(O303="sníž. přenesená",K303,0)</f>
        <v>0</v>
      </c>
      <c r="BI303" s="187">
        <f>IF(O303="nulová",K303,0)</f>
        <v>0</v>
      </c>
      <c r="BJ303" s="15" t="s">
        <v>79</v>
      </c>
      <c r="BK303" s="187">
        <f>ROUND(P303*H303,2)</f>
        <v>0</v>
      </c>
      <c r="BL303" s="15" t="s">
        <v>403</v>
      </c>
      <c r="BM303" s="186" t="s">
        <v>554</v>
      </c>
    </row>
    <row r="304" spans="1:65" s="2" customFormat="1" ht="10.65">
      <c r="A304" s="32"/>
      <c r="B304" s="33"/>
      <c r="C304" s="34"/>
      <c r="D304" s="188" t="s">
        <v>160</v>
      </c>
      <c r="E304" s="34"/>
      <c r="F304" s="189" t="s">
        <v>555</v>
      </c>
      <c r="G304" s="34"/>
      <c r="H304" s="34"/>
      <c r="I304" s="190"/>
      <c r="J304" s="190"/>
      <c r="K304" s="34"/>
      <c r="L304" s="34"/>
      <c r="M304" s="37"/>
      <c r="N304" s="191"/>
      <c r="O304" s="192"/>
      <c r="P304" s="62"/>
      <c r="Q304" s="62"/>
      <c r="R304" s="62"/>
      <c r="S304" s="62"/>
      <c r="T304" s="62"/>
      <c r="U304" s="62"/>
      <c r="V304" s="62"/>
      <c r="W304" s="62"/>
      <c r="X304" s="63"/>
      <c r="Y304" s="32"/>
      <c r="Z304" s="32"/>
      <c r="AA304" s="32"/>
      <c r="AB304" s="32"/>
      <c r="AC304" s="32"/>
      <c r="AD304" s="32"/>
      <c r="AE304" s="32"/>
      <c r="AT304" s="15" t="s">
        <v>160</v>
      </c>
      <c r="AU304" s="15" t="s">
        <v>158</v>
      </c>
    </row>
    <row r="305" spans="1:65" s="2" customFormat="1" ht="22.55">
      <c r="A305" s="32"/>
      <c r="B305" s="33"/>
      <c r="C305" s="193" t="s">
        <v>556</v>
      </c>
      <c r="D305" s="193" t="s">
        <v>162</v>
      </c>
      <c r="E305" s="194" t="s">
        <v>557</v>
      </c>
      <c r="F305" s="195" t="s">
        <v>558</v>
      </c>
      <c r="G305" s="196" t="s">
        <v>389</v>
      </c>
      <c r="H305" s="197">
        <v>110</v>
      </c>
      <c r="I305" s="198"/>
      <c r="J305" s="199"/>
      <c r="K305" s="200">
        <f>ROUND(P305*H305,2)</f>
        <v>0</v>
      </c>
      <c r="L305" s="195" t="s">
        <v>295</v>
      </c>
      <c r="M305" s="201"/>
      <c r="N305" s="202" t="s">
        <v>20</v>
      </c>
      <c r="O305" s="182" t="s">
        <v>40</v>
      </c>
      <c r="P305" s="183">
        <f>I305+J305</f>
        <v>0</v>
      </c>
      <c r="Q305" s="183">
        <f>ROUND(I305*H305,2)</f>
        <v>0</v>
      </c>
      <c r="R305" s="183">
        <f>ROUND(J305*H305,2)</f>
        <v>0</v>
      </c>
      <c r="S305" s="62"/>
      <c r="T305" s="184">
        <f>S305*H305</f>
        <v>0</v>
      </c>
      <c r="U305" s="184">
        <v>1.6000000000000001E-4</v>
      </c>
      <c r="V305" s="184">
        <f>U305*H305</f>
        <v>1.7600000000000001E-2</v>
      </c>
      <c r="W305" s="184">
        <v>0</v>
      </c>
      <c r="X305" s="185">
        <f>W305*H305</f>
        <v>0</v>
      </c>
      <c r="Y305" s="32"/>
      <c r="Z305" s="32"/>
      <c r="AA305" s="32"/>
      <c r="AB305" s="32"/>
      <c r="AC305" s="32"/>
      <c r="AD305" s="32"/>
      <c r="AE305" s="32"/>
      <c r="AR305" s="186" t="s">
        <v>191</v>
      </c>
      <c r="AT305" s="186" t="s">
        <v>162</v>
      </c>
      <c r="AU305" s="186" t="s">
        <v>158</v>
      </c>
      <c r="AY305" s="15" t="s">
        <v>147</v>
      </c>
      <c r="BE305" s="187">
        <f>IF(O305="základní",K305,0)</f>
        <v>0</v>
      </c>
      <c r="BF305" s="187">
        <f>IF(O305="snížená",K305,0)</f>
        <v>0</v>
      </c>
      <c r="BG305" s="187">
        <f>IF(O305="zákl. přenesená",K305,0)</f>
        <v>0</v>
      </c>
      <c r="BH305" s="187">
        <f>IF(O305="sníž. přenesená",K305,0)</f>
        <v>0</v>
      </c>
      <c r="BI305" s="187">
        <f>IF(O305="nulová",K305,0)</f>
        <v>0</v>
      </c>
      <c r="BJ305" s="15" t="s">
        <v>79</v>
      </c>
      <c r="BK305" s="187">
        <f>ROUND(P305*H305,2)</f>
        <v>0</v>
      </c>
      <c r="BL305" s="15" t="s">
        <v>172</v>
      </c>
      <c r="BM305" s="186" t="s">
        <v>559</v>
      </c>
    </row>
    <row r="306" spans="1:65" s="13" customFormat="1" ht="10.65">
      <c r="B306" s="203"/>
      <c r="C306" s="204"/>
      <c r="D306" s="205" t="s">
        <v>167</v>
      </c>
      <c r="E306" s="206" t="s">
        <v>20</v>
      </c>
      <c r="F306" s="207" t="s">
        <v>560</v>
      </c>
      <c r="G306" s="204"/>
      <c r="H306" s="208">
        <v>110</v>
      </c>
      <c r="I306" s="209"/>
      <c r="J306" s="209"/>
      <c r="K306" s="204"/>
      <c r="L306" s="204"/>
      <c r="M306" s="210"/>
      <c r="N306" s="211"/>
      <c r="O306" s="212"/>
      <c r="P306" s="212"/>
      <c r="Q306" s="212"/>
      <c r="R306" s="212"/>
      <c r="S306" s="212"/>
      <c r="T306" s="212"/>
      <c r="U306" s="212"/>
      <c r="V306" s="212"/>
      <c r="W306" s="212"/>
      <c r="X306" s="213"/>
      <c r="AT306" s="214" t="s">
        <v>167</v>
      </c>
      <c r="AU306" s="214" t="s">
        <v>158</v>
      </c>
      <c r="AV306" s="13" t="s">
        <v>81</v>
      </c>
      <c r="AW306" s="13" t="s">
        <v>5</v>
      </c>
      <c r="AX306" s="13" t="s">
        <v>79</v>
      </c>
      <c r="AY306" s="214" t="s">
        <v>147</v>
      </c>
    </row>
    <row r="307" spans="1:65" s="2" customFormat="1" ht="16.45" customHeight="1">
      <c r="A307" s="32"/>
      <c r="B307" s="33"/>
      <c r="C307" s="193" t="s">
        <v>561</v>
      </c>
      <c r="D307" s="193" t="s">
        <v>162</v>
      </c>
      <c r="E307" s="194" t="s">
        <v>562</v>
      </c>
      <c r="F307" s="195" t="s">
        <v>563</v>
      </c>
      <c r="G307" s="196" t="s">
        <v>155</v>
      </c>
      <c r="H307" s="197">
        <v>330</v>
      </c>
      <c r="I307" s="198"/>
      <c r="J307" s="199"/>
      <c r="K307" s="200">
        <f>ROUND(P307*H307,2)</f>
        <v>0</v>
      </c>
      <c r="L307" s="195" t="s">
        <v>20</v>
      </c>
      <c r="M307" s="201"/>
      <c r="N307" s="202" t="s">
        <v>20</v>
      </c>
      <c r="O307" s="182" t="s">
        <v>40</v>
      </c>
      <c r="P307" s="183">
        <f>I307+J307</f>
        <v>0</v>
      </c>
      <c r="Q307" s="183">
        <f>ROUND(I307*H307,2)</f>
        <v>0</v>
      </c>
      <c r="R307" s="183">
        <f>ROUND(J307*H307,2)</f>
        <v>0</v>
      </c>
      <c r="S307" s="62"/>
      <c r="T307" s="184">
        <f>S307*H307</f>
        <v>0</v>
      </c>
      <c r="U307" s="184">
        <v>0</v>
      </c>
      <c r="V307" s="184">
        <f>U307*H307</f>
        <v>0</v>
      </c>
      <c r="W307" s="184">
        <v>0</v>
      </c>
      <c r="X307" s="185">
        <f>W307*H307</f>
        <v>0</v>
      </c>
      <c r="Y307" s="32"/>
      <c r="Z307" s="32"/>
      <c r="AA307" s="32"/>
      <c r="AB307" s="32"/>
      <c r="AC307" s="32"/>
      <c r="AD307" s="32"/>
      <c r="AE307" s="32"/>
      <c r="AR307" s="186" t="s">
        <v>564</v>
      </c>
      <c r="AT307" s="186" t="s">
        <v>162</v>
      </c>
      <c r="AU307" s="186" t="s">
        <v>158</v>
      </c>
      <c r="AY307" s="15" t="s">
        <v>147</v>
      </c>
      <c r="BE307" s="187">
        <f>IF(O307="základní",K307,0)</f>
        <v>0</v>
      </c>
      <c r="BF307" s="187">
        <f>IF(O307="snížená",K307,0)</f>
        <v>0</v>
      </c>
      <c r="BG307" s="187">
        <f>IF(O307="zákl. přenesená",K307,0)</f>
        <v>0</v>
      </c>
      <c r="BH307" s="187">
        <f>IF(O307="sníž. přenesená",K307,0)</f>
        <v>0</v>
      </c>
      <c r="BI307" s="187">
        <f>IF(O307="nulová",K307,0)</f>
        <v>0</v>
      </c>
      <c r="BJ307" s="15" t="s">
        <v>79</v>
      </c>
      <c r="BK307" s="187">
        <f>ROUND(P307*H307,2)</f>
        <v>0</v>
      </c>
      <c r="BL307" s="15" t="s">
        <v>564</v>
      </c>
      <c r="BM307" s="186" t="s">
        <v>565</v>
      </c>
    </row>
    <row r="308" spans="1:65" s="13" customFormat="1" ht="10.65">
      <c r="B308" s="203"/>
      <c r="C308" s="204"/>
      <c r="D308" s="205" t="s">
        <v>167</v>
      </c>
      <c r="E308" s="204"/>
      <c r="F308" s="207" t="s">
        <v>566</v>
      </c>
      <c r="G308" s="204"/>
      <c r="H308" s="208">
        <v>330</v>
      </c>
      <c r="I308" s="209"/>
      <c r="J308" s="209"/>
      <c r="K308" s="204"/>
      <c r="L308" s="204"/>
      <c r="M308" s="210"/>
      <c r="N308" s="211"/>
      <c r="O308" s="212"/>
      <c r="P308" s="212"/>
      <c r="Q308" s="212"/>
      <c r="R308" s="212"/>
      <c r="S308" s="212"/>
      <c r="T308" s="212"/>
      <c r="U308" s="212"/>
      <c r="V308" s="212"/>
      <c r="W308" s="212"/>
      <c r="X308" s="213"/>
      <c r="AT308" s="214" t="s">
        <v>167</v>
      </c>
      <c r="AU308" s="214" t="s">
        <v>158</v>
      </c>
      <c r="AV308" s="13" t="s">
        <v>81</v>
      </c>
      <c r="AW308" s="13" t="s">
        <v>4</v>
      </c>
      <c r="AX308" s="13" t="s">
        <v>79</v>
      </c>
      <c r="AY308" s="214" t="s">
        <v>147</v>
      </c>
    </row>
    <row r="309" spans="1:65" s="2" customFormat="1" ht="22.55">
      <c r="A309" s="32"/>
      <c r="B309" s="33"/>
      <c r="C309" s="193" t="s">
        <v>567</v>
      </c>
      <c r="D309" s="193" t="s">
        <v>162</v>
      </c>
      <c r="E309" s="194" t="s">
        <v>568</v>
      </c>
      <c r="F309" s="195" t="s">
        <v>569</v>
      </c>
      <c r="G309" s="196" t="s">
        <v>389</v>
      </c>
      <c r="H309" s="197">
        <v>70</v>
      </c>
      <c r="I309" s="198"/>
      <c r="J309" s="199"/>
      <c r="K309" s="200">
        <f>ROUND(P309*H309,2)</f>
        <v>0</v>
      </c>
      <c r="L309" s="195" t="s">
        <v>295</v>
      </c>
      <c r="M309" s="201"/>
      <c r="N309" s="202" t="s">
        <v>20</v>
      </c>
      <c r="O309" s="182" t="s">
        <v>40</v>
      </c>
      <c r="P309" s="183">
        <f>I309+J309</f>
        <v>0</v>
      </c>
      <c r="Q309" s="183">
        <f>ROUND(I309*H309,2)</f>
        <v>0</v>
      </c>
      <c r="R309" s="183">
        <f>ROUND(J309*H309,2)</f>
        <v>0</v>
      </c>
      <c r="S309" s="62"/>
      <c r="T309" s="184">
        <f>S309*H309</f>
        <v>0</v>
      </c>
      <c r="U309" s="184">
        <v>2.2000000000000001E-4</v>
      </c>
      <c r="V309" s="184">
        <f>U309*H309</f>
        <v>1.54E-2</v>
      </c>
      <c r="W309" s="184">
        <v>0</v>
      </c>
      <c r="X309" s="185">
        <f>W309*H309</f>
        <v>0</v>
      </c>
      <c r="Y309" s="32"/>
      <c r="Z309" s="32"/>
      <c r="AA309" s="32"/>
      <c r="AB309" s="32"/>
      <c r="AC309" s="32"/>
      <c r="AD309" s="32"/>
      <c r="AE309" s="32"/>
      <c r="AR309" s="186" t="s">
        <v>191</v>
      </c>
      <c r="AT309" s="186" t="s">
        <v>162</v>
      </c>
      <c r="AU309" s="186" t="s">
        <v>158</v>
      </c>
      <c r="AY309" s="15" t="s">
        <v>147</v>
      </c>
      <c r="BE309" s="187">
        <f>IF(O309="základní",K309,0)</f>
        <v>0</v>
      </c>
      <c r="BF309" s="187">
        <f>IF(O309="snížená",K309,0)</f>
        <v>0</v>
      </c>
      <c r="BG309" s="187">
        <f>IF(O309="zákl. přenesená",K309,0)</f>
        <v>0</v>
      </c>
      <c r="BH309" s="187">
        <f>IF(O309="sníž. přenesená",K309,0)</f>
        <v>0</v>
      </c>
      <c r="BI309" s="187">
        <f>IF(O309="nulová",K309,0)</f>
        <v>0</v>
      </c>
      <c r="BJ309" s="15" t="s">
        <v>79</v>
      </c>
      <c r="BK309" s="187">
        <f>ROUND(P309*H309,2)</f>
        <v>0</v>
      </c>
      <c r="BL309" s="15" t="s">
        <v>172</v>
      </c>
      <c r="BM309" s="186" t="s">
        <v>570</v>
      </c>
    </row>
    <row r="310" spans="1:65" s="13" customFormat="1" ht="10.65">
      <c r="B310" s="203"/>
      <c r="C310" s="204"/>
      <c r="D310" s="205" t="s">
        <v>167</v>
      </c>
      <c r="E310" s="206" t="s">
        <v>20</v>
      </c>
      <c r="F310" s="207" t="s">
        <v>571</v>
      </c>
      <c r="G310" s="204"/>
      <c r="H310" s="208">
        <v>70</v>
      </c>
      <c r="I310" s="209"/>
      <c r="J310" s="209"/>
      <c r="K310" s="204"/>
      <c r="L310" s="204"/>
      <c r="M310" s="210"/>
      <c r="N310" s="211"/>
      <c r="O310" s="212"/>
      <c r="P310" s="212"/>
      <c r="Q310" s="212"/>
      <c r="R310" s="212"/>
      <c r="S310" s="212"/>
      <c r="T310" s="212"/>
      <c r="U310" s="212"/>
      <c r="V310" s="212"/>
      <c r="W310" s="212"/>
      <c r="X310" s="213"/>
      <c r="AT310" s="214" t="s">
        <v>167</v>
      </c>
      <c r="AU310" s="214" t="s">
        <v>158</v>
      </c>
      <c r="AV310" s="13" t="s">
        <v>81</v>
      </c>
      <c r="AW310" s="13" t="s">
        <v>5</v>
      </c>
      <c r="AX310" s="13" t="s">
        <v>79</v>
      </c>
      <c r="AY310" s="214" t="s">
        <v>147</v>
      </c>
    </row>
    <row r="311" spans="1:65" s="2" customFormat="1" ht="16.45" customHeight="1">
      <c r="A311" s="32"/>
      <c r="B311" s="33"/>
      <c r="C311" s="193" t="s">
        <v>572</v>
      </c>
      <c r="D311" s="193" t="s">
        <v>162</v>
      </c>
      <c r="E311" s="194" t="s">
        <v>573</v>
      </c>
      <c r="F311" s="195" t="s">
        <v>574</v>
      </c>
      <c r="G311" s="196" t="s">
        <v>155</v>
      </c>
      <c r="H311" s="197">
        <v>210</v>
      </c>
      <c r="I311" s="198"/>
      <c r="J311" s="199"/>
      <c r="K311" s="200">
        <f>ROUND(P311*H311,2)</f>
        <v>0</v>
      </c>
      <c r="L311" s="195" t="s">
        <v>20</v>
      </c>
      <c r="M311" s="201"/>
      <c r="N311" s="202" t="s">
        <v>20</v>
      </c>
      <c r="O311" s="182" t="s">
        <v>40</v>
      </c>
      <c r="P311" s="183">
        <f>I311+J311</f>
        <v>0</v>
      </c>
      <c r="Q311" s="183">
        <f>ROUND(I311*H311,2)</f>
        <v>0</v>
      </c>
      <c r="R311" s="183">
        <f>ROUND(J311*H311,2)</f>
        <v>0</v>
      </c>
      <c r="S311" s="62"/>
      <c r="T311" s="184">
        <f>S311*H311</f>
        <v>0</v>
      </c>
      <c r="U311" s="184">
        <v>2.0000000000000002E-5</v>
      </c>
      <c r="V311" s="184">
        <f>U311*H311</f>
        <v>4.2000000000000006E-3</v>
      </c>
      <c r="W311" s="184">
        <v>0</v>
      </c>
      <c r="X311" s="185">
        <f>W311*H311</f>
        <v>0</v>
      </c>
      <c r="Y311" s="32"/>
      <c r="Z311" s="32"/>
      <c r="AA311" s="32"/>
      <c r="AB311" s="32"/>
      <c r="AC311" s="32"/>
      <c r="AD311" s="32"/>
      <c r="AE311" s="32"/>
      <c r="AR311" s="186" t="s">
        <v>564</v>
      </c>
      <c r="AT311" s="186" t="s">
        <v>162</v>
      </c>
      <c r="AU311" s="186" t="s">
        <v>158</v>
      </c>
      <c r="AY311" s="15" t="s">
        <v>147</v>
      </c>
      <c r="BE311" s="187">
        <f>IF(O311="základní",K311,0)</f>
        <v>0</v>
      </c>
      <c r="BF311" s="187">
        <f>IF(O311="snížená",K311,0)</f>
        <v>0</v>
      </c>
      <c r="BG311" s="187">
        <f>IF(O311="zákl. přenesená",K311,0)</f>
        <v>0</v>
      </c>
      <c r="BH311" s="187">
        <f>IF(O311="sníž. přenesená",K311,0)</f>
        <v>0</v>
      </c>
      <c r="BI311" s="187">
        <f>IF(O311="nulová",K311,0)</f>
        <v>0</v>
      </c>
      <c r="BJ311" s="15" t="s">
        <v>79</v>
      </c>
      <c r="BK311" s="187">
        <f>ROUND(P311*H311,2)</f>
        <v>0</v>
      </c>
      <c r="BL311" s="15" t="s">
        <v>564</v>
      </c>
      <c r="BM311" s="186" t="s">
        <v>575</v>
      </c>
    </row>
    <row r="312" spans="1:65" s="13" customFormat="1" ht="10.65">
      <c r="B312" s="203"/>
      <c r="C312" s="204"/>
      <c r="D312" s="205" t="s">
        <v>167</v>
      </c>
      <c r="E312" s="204"/>
      <c r="F312" s="207" t="s">
        <v>576</v>
      </c>
      <c r="G312" s="204"/>
      <c r="H312" s="208">
        <v>210</v>
      </c>
      <c r="I312" s="209"/>
      <c r="J312" s="209"/>
      <c r="K312" s="204"/>
      <c r="L312" s="204"/>
      <c r="M312" s="210"/>
      <c r="N312" s="211"/>
      <c r="O312" s="212"/>
      <c r="P312" s="212"/>
      <c r="Q312" s="212"/>
      <c r="R312" s="212"/>
      <c r="S312" s="212"/>
      <c r="T312" s="212"/>
      <c r="U312" s="212"/>
      <c r="V312" s="212"/>
      <c r="W312" s="212"/>
      <c r="X312" s="213"/>
      <c r="AT312" s="214" t="s">
        <v>167</v>
      </c>
      <c r="AU312" s="214" t="s">
        <v>158</v>
      </c>
      <c r="AV312" s="13" t="s">
        <v>81</v>
      </c>
      <c r="AW312" s="13" t="s">
        <v>4</v>
      </c>
      <c r="AX312" s="13" t="s">
        <v>79</v>
      </c>
      <c r="AY312" s="214" t="s">
        <v>147</v>
      </c>
    </row>
    <row r="313" spans="1:65" s="2" customFormat="1" ht="24.1" customHeight="1">
      <c r="A313" s="32"/>
      <c r="B313" s="33"/>
      <c r="C313" s="174" t="s">
        <v>577</v>
      </c>
      <c r="D313" s="174" t="s">
        <v>152</v>
      </c>
      <c r="E313" s="175" t="s">
        <v>578</v>
      </c>
      <c r="F313" s="176" t="s">
        <v>579</v>
      </c>
      <c r="G313" s="177" t="s">
        <v>389</v>
      </c>
      <c r="H313" s="178">
        <v>150</v>
      </c>
      <c r="I313" s="179"/>
      <c r="J313" s="179"/>
      <c r="K313" s="180">
        <f>ROUND(P313*H313,2)</f>
        <v>0</v>
      </c>
      <c r="L313" s="176" t="s">
        <v>156</v>
      </c>
      <c r="M313" s="37"/>
      <c r="N313" s="181" t="s">
        <v>20</v>
      </c>
      <c r="O313" s="182" t="s">
        <v>40</v>
      </c>
      <c r="P313" s="183">
        <f>I313+J313</f>
        <v>0</v>
      </c>
      <c r="Q313" s="183">
        <f>ROUND(I313*H313,2)</f>
        <v>0</v>
      </c>
      <c r="R313" s="183">
        <f>ROUND(J313*H313,2)</f>
        <v>0</v>
      </c>
      <c r="S313" s="62"/>
      <c r="T313" s="184">
        <f>S313*H313</f>
        <v>0</v>
      </c>
      <c r="U313" s="184">
        <v>0</v>
      </c>
      <c r="V313" s="184">
        <f>U313*H313</f>
        <v>0</v>
      </c>
      <c r="W313" s="184">
        <v>0</v>
      </c>
      <c r="X313" s="185">
        <f>W313*H313</f>
        <v>0</v>
      </c>
      <c r="Y313" s="32"/>
      <c r="Z313" s="32"/>
      <c r="AA313" s="32"/>
      <c r="AB313" s="32"/>
      <c r="AC313" s="32"/>
      <c r="AD313" s="32"/>
      <c r="AE313" s="32"/>
      <c r="AR313" s="186" t="s">
        <v>403</v>
      </c>
      <c r="AT313" s="186" t="s">
        <v>152</v>
      </c>
      <c r="AU313" s="186" t="s">
        <v>158</v>
      </c>
      <c r="AY313" s="15" t="s">
        <v>147</v>
      </c>
      <c r="BE313" s="187">
        <f>IF(O313="základní",K313,0)</f>
        <v>0</v>
      </c>
      <c r="BF313" s="187">
        <f>IF(O313="snížená",K313,0)</f>
        <v>0</v>
      </c>
      <c r="BG313" s="187">
        <f>IF(O313="zákl. přenesená",K313,0)</f>
        <v>0</v>
      </c>
      <c r="BH313" s="187">
        <f>IF(O313="sníž. přenesená",K313,0)</f>
        <v>0</v>
      </c>
      <c r="BI313" s="187">
        <f>IF(O313="nulová",K313,0)</f>
        <v>0</v>
      </c>
      <c r="BJ313" s="15" t="s">
        <v>79</v>
      </c>
      <c r="BK313" s="187">
        <f>ROUND(P313*H313,2)</f>
        <v>0</v>
      </c>
      <c r="BL313" s="15" t="s">
        <v>403</v>
      </c>
      <c r="BM313" s="186" t="s">
        <v>580</v>
      </c>
    </row>
    <row r="314" spans="1:65" s="2" customFormat="1" ht="10.65">
      <c r="A314" s="32"/>
      <c r="B314" s="33"/>
      <c r="C314" s="34"/>
      <c r="D314" s="188" t="s">
        <v>160</v>
      </c>
      <c r="E314" s="34"/>
      <c r="F314" s="189" t="s">
        <v>581</v>
      </c>
      <c r="G314" s="34"/>
      <c r="H314" s="34"/>
      <c r="I314" s="190"/>
      <c r="J314" s="190"/>
      <c r="K314" s="34"/>
      <c r="L314" s="34"/>
      <c r="M314" s="37"/>
      <c r="N314" s="191"/>
      <c r="O314" s="192"/>
      <c r="P314" s="62"/>
      <c r="Q314" s="62"/>
      <c r="R314" s="62"/>
      <c r="S314" s="62"/>
      <c r="T314" s="62"/>
      <c r="U314" s="62"/>
      <c r="V314" s="62"/>
      <c r="W314" s="62"/>
      <c r="X314" s="63"/>
      <c r="Y314" s="32"/>
      <c r="Z314" s="32"/>
      <c r="AA314" s="32"/>
      <c r="AB314" s="32"/>
      <c r="AC314" s="32"/>
      <c r="AD314" s="32"/>
      <c r="AE314" s="32"/>
      <c r="AT314" s="15" t="s">
        <v>160</v>
      </c>
      <c r="AU314" s="15" t="s">
        <v>158</v>
      </c>
    </row>
    <row r="315" spans="1:65" s="2" customFormat="1" ht="24.1" customHeight="1">
      <c r="A315" s="32"/>
      <c r="B315" s="33"/>
      <c r="C315" s="193" t="s">
        <v>582</v>
      </c>
      <c r="D315" s="193" t="s">
        <v>162</v>
      </c>
      <c r="E315" s="194" t="s">
        <v>583</v>
      </c>
      <c r="F315" s="195" t="s">
        <v>584</v>
      </c>
      <c r="G315" s="196" t="s">
        <v>389</v>
      </c>
      <c r="H315" s="197">
        <v>157.5</v>
      </c>
      <c r="I315" s="198"/>
      <c r="J315" s="199"/>
      <c r="K315" s="200">
        <f>ROUND(P315*H315,2)</f>
        <v>0</v>
      </c>
      <c r="L315" s="195" t="s">
        <v>156</v>
      </c>
      <c r="M315" s="201"/>
      <c r="N315" s="202" t="s">
        <v>20</v>
      </c>
      <c r="O315" s="182" t="s">
        <v>40</v>
      </c>
      <c r="P315" s="183">
        <f>I315+J315</f>
        <v>0</v>
      </c>
      <c r="Q315" s="183">
        <f>ROUND(I315*H315,2)</f>
        <v>0</v>
      </c>
      <c r="R315" s="183">
        <f>ROUND(J315*H315,2)</f>
        <v>0</v>
      </c>
      <c r="S315" s="62"/>
      <c r="T315" s="184">
        <f>S315*H315</f>
        <v>0</v>
      </c>
      <c r="U315" s="184">
        <v>1E-4</v>
      </c>
      <c r="V315" s="184">
        <f>U315*H315</f>
        <v>1.575E-2</v>
      </c>
      <c r="W315" s="184">
        <v>0</v>
      </c>
      <c r="X315" s="185">
        <f>W315*H315</f>
        <v>0</v>
      </c>
      <c r="Y315" s="32"/>
      <c r="Z315" s="32"/>
      <c r="AA315" s="32"/>
      <c r="AB315" s="32"/>
      <c r="AC315" s="32"/>
      <c r="AD315" s="32"/>
      <c r="AE315" s="32"/>
      <c r="AR315" s="186" t="s">
        <v>564</v>
      </c>
      <c r="AT315" s="186" t="s">
        <v>162</v>
      </c>
      <c r="AU315" s="186" t="s">
        <v>158</v>
      </c>
      <c r="AY315" s="15" t="s">
        <v>147</v>
      </c>
      <c r="BE315" s="187">
        <f>IF(O315="základní",K315,0)</f>
        <v>0</v>
      </c>
      <c r="BF315" s="187">
        <f>IF(O315="snížená",K315,0)</f>
        <v>0</v>
      </c>
      <c r="BG315" s="187">
        <f>IF(O315="zákl. přenesená",K315,0)</f>
        <v>0</v>
      </c>
      <c r="BH315" s="187">
        <f>IF(O315="sníž. přenesená",K315,0)</f>
        <v>0</v>
      </c>
      <c r="BI315" s="187">
        <f>IF(O315="nulová",K315,0)</f>
        <v>0</v>
      </c>
      <c r="BJ315" s="15" t="s">
        <v>79</v>
      </c>
      <c r="BK315" s="187">
        <f>ROUND(P315*H315,2)</f>
        <v>0</v>
      </c>
      <c r="BL315" s="15" t="s">
        <v>564</v>
      </c>
      <c r="BM315" s="186" t="s">
        <v>585</v>
      </c>
    </row>
    <row r="316" spans="1:65" s="13" customFormat="1" ht="10.65">
      <c r="B316" s="203"/>
      <c r="C316" s="204"/>
      <c r="D316" s="205" t="s">
        <v>167</v>
      </c>
      <c r="E316" s="204"/>
      <c r="F316" s="207" t="s">
        <v>586</v>
      </c>
      <c r="G316" s="204"/>
      <c r="H316" s="208">
        <v>157.5</v>
      </c>
      <c r="I316" s="209"/>
      <c r="J316" s="209"/>
      <c r="K316" s="204"/>
      <c r="L316" s="204"/>
      <c r="M316" s="210"/>
      <c r="N316" s="211"/>
      <c r="O316" s="212"/>
      <c r="P316" s="212"/>
      <c r="Q316" s="212"/>
      <c r="R316" s="212"/>
      <c r="S316" s="212"/>
      <c r="T316" s="212"/>
      <c r="U316" s="212"/>
      <c r="V316" s="212"/>
      <c r="W316" s="212"/>
      <c r="X316" s="213"/>
      <c r="AT316" s="214" t="s">
        <v>167</v>
      </c>
      <c r="AU316" s="214" t="s">
        <v>158</v>
      </c>
      <c r="AV316" s="13" t="s">
        <v>81</v>
      </c>
      <c r="AW316" s="13" t="s">
        <v>4</v>
      </c>
      <c r="AX316" s="13" t="s">
        <v>79</v>
      </c>
      <c r="AY316" s="214" t="s">
        <v>147</v>
      </c>
    </row>
    <row r="317" spans="1:65" s="2" customFormat="1" ht="24.1" customHeight="1">
      <c r="A317" s="32"/>
      <c r="B317" s="33"/>
      <c r="C317" s="174" t="s">
        <v>587</v>
      </c>
      <c r="D317" s="174" t="s">
        <v>152</v>
      </c>
      <c r="E317" s="175" t="s">
        <v>588</v>
      </c>
      <c r="F317" s="176" t="s">
        <v>589</v>
      </c>
      <c r="G317" s="177" t="s">
        <v>155</v>
      </c>
      <c r="H317" s="178">
        <v>1150</v>
      </c>
      <c r="I317" s="179"/>
      <c r="J317" s="179"/>
      <c r="K317" s="180">
        <f>ROUND(P317*H317,2)</f>
        <v>0</v>
      </c>
      <c r="L317" s="176" t="s">
        <v>156</v>
      </c>
      <c r="M317" s="37"/>
      <c r="N317" s="181" t="s">
        <v>20</v>
      </c>
      <c r="O317" s="182" t="s">
        <v>40</v>
      </c>
      <c r="P317" s="183">
        <f>I317+J317</f>
        <v>0</v>
      </c>
      <c r="Q317" s="183">
        <f>ROUND(I317*H317,2)</f>
        <v>0</v>
      </c>
      <c r="R317" s="183">
        <f>ROUND(J317*H317,2)</f>
        <v>0</v>
      </c>
      <c r="S317" s="62"/>
      <c r="T317" s="184">
        <f>S317*H317</f>
        <v>0</v>
      </c>
      <c r="U317" s="184">
        <v>0</v>
      </c>
      <c r="V317" s="184">
        <f>U317*H317</f>
        <v>0</v>
      </c>
      <c r="W317" s="184">
        <v>0</v>
      </c>
      <c r="X317" s="185">
        <f>W317*H317</f>
        <v>0</v>
      </c>
      <c r="Y317" s="32"/>
      <c r="Z317" s="32"/>
      <c r="AA317" s="32"/>
      <c r="AB317" s="32"/>
      <c r="AC317" s="32"/>
      <c r="AD317" s="32"/>
      <c r="AE317" s="32"/>
      <c r="AR317" s="186" t="s">
        <v>157</v>
      </c>
      <c r="AT317" s="186" t="s">
        <v>152</v>
      </c>
      <c r="AU317" s="186" t="s">
        <v>158</v>
      </c>
      <c r="AY317" s="15" t="s">
        <v>147</v>
      </c>
      <c r="BE317" s="187">
        <f>IF(O317="základní",K317,0)</f>
        <v>0</v>
      </c>
      <c r="BF317" s="187">
        <f>IF(O317="snížená",K317,0)</f>
        <v>0</v>
      </c>
      <c r="BG317" s="187">
        <f>IF(O317="zákl. přenesená",K317,0)</f>
        <v>0</v>
      </c>
      <c r="BH317" s="187">
        <f>IF(O317="sníž. přenesená",K317,0)</f>
        <v>0</v>
      </c>
      <c r="BI317" s="187">
        <f>IF(O317="nulová",K317,0)</f>
        <v>0</v>
      </c>
      <c r="BJ317" s="15" t="s">
        <v>79</v>
      </c>
      <c r="BK317" s="187">
        <f>ROUND(P317*H317,2)</f>
        <v>0</v>
      </c>
      <c r="BL317" s="15" t="s">
        <v>157</v>
      </c>
      <c r="BM317" s="186" t="s">
        <v>590</v>
      </c>
    </row>
    <row r="318" spans="1:65" s="2" customFormat="1" ht="10.65">
      <c r="A318" s="32"/>
      <c r="B318" s="33"/>
      <c r="C318" s="34"/>
      <c r="D318" s="188" t="s">
        <v>160</v>
      </c>
      <c r="E318" s="34"/>
      <c r="F318" s="189" t="s">
        <v>591</v>
      </c>
      <c r="G318" s="34"/>
      <c r="H318" s="34"/>
      <c r="I318" s="190"/>
      <c r="J318" s="190"/>
      <c r="K318" s="34"/>
      <c r="L318" s="34"/>
      <c r="M318" s="37"/>
      <c r="N318" s="191"/>
      <c r="O318" s="192"/>
      <c r="P318" s="62"/>
      <c r="Q318" s="62"/>
      <c r="R318" s="62"/>
      <c r="S318" s="62"/>
      <c r="T318" s="62"/>
      <c r="U318" s="62"/>
      <c r="V318" s="62"/>
      <c r="W318" s="62"/>
      <c r="X318" s="63"/>
      <c r="Y318" s="32"/>
      <c r="Z318" s="32"/>
      <c r="AA318" s="32"/>
      <c r="AB318" s="32"/>
      <c r="AC318" s="32"/>
      <c r="AD318" s="32"/>
      <c r="AE318" s="32"/>
      <c r="AT318" s="15" t="s">
        <v>160</v>
      </c>
      <c r="AU318" s="15" t="s">
        <v>158</v>
      </c>
    </row>
    <row r="319" spans="1:65" s="2" customFormat="1" ht="24.1" customHeight="1">
      <c r="A319" s="32"/>
      <c r="B319" s="33"/>
      <c r="C319" s="193" t="s">
        <v>592</v>
      </c>
      <c r="D319" s="193" t="s">
        <v>162</v>
      </c>
      <c r="E319" s="194" t="s">
        <v>593</v>
      </c>
      <c r="F319" s="195" t="s">
        <v>594</v>
      </c>
      <c r="G319" s="196" t="s">
        <v>595</v>
      </c>
      <c r="H319" s="197">
        <v>750</v>
      </c>
      <c r="I319" s="198"/>
      <c r="J319" s="199"/>
      <c r="K319" s="200">
        <f>ROUND(P319*H319,2)</f>
        <v>0</v>
      </c>
      <c r="L319" s="195" t="s">
        <v>20</v>
      </c>
      <c r="M319" s="201"/>
      <c r="N319" s="202" t="s">
        <v>20</v>
      </c>
      <c r="O319" s="182" t="s">
        <v>40</v>
      </c>
      <c r="P319" s="183">
        <f>I319+J319</f>
        <v>0</v>
      </c>
      <c r="Q319" s="183">
        <f>ROUND(I319*H319,2)</f>
        <v>0</v>
      </c>
      <c r="R319" s="183">
        <f>ROUND(J319*H319,2)</f>
        <v>0</v>
      </c>
      <c r="S319" s="62"/>
      <c r="T319" s="184">
        <f>S319*H319</f>
        <v>0</v>
      </c>
      <c r="U319" s="184">
        <v>0</v>
      </c>
      <c r="V319" s="184">
        <f>U319*H319</f>
        <v>0</v>
      </c>
      <c r="W319" s="184">
        <v>0</v>
      </c>
      <c r="X319" s="185">
        <f>W319*H319</f>
        <v>0</v>
      </c>
      <c r="Y319" s="32"/>
      <c r="Z319" s="32"/>
      <c r="AA319" s="32"/>
      <c r="AB319" s="32"/>
      <c r="AC319" s="32"/>
      <c r="AD319" s="32"/>
      <c r="AE319" s="32"/>
      <c r="AR319" s="186" t="s">
        <v>165</v>
      </c>
      <c r="AT319" s="186" t="s">
        <v>162</v>
      </c>
      <c r="AU319" s="186" t="s">
        <v>158</v>
      </c>
      <c r="AY319" s="15" t="s">
        <v>147</v>
      </c>
      <c r="BE319" s="187">
        <f>IF(O319="základní",K319,0)</f>
        <v>0</v>
      </c>
      <c r="BF319" s="187">
        <f>IF(O319="snížená",K319,0)</f>
        <v>0</v>
      </c>
      <c r="BG319" s="187">
        <f>IF(O319="zákl. přenesená",K319,0)</f>
        <v>0</v>
      </c>
      <c r="BH319" s="187">
        <f>IF(O319="sníž. přenesená",K319,0)</f>
        <v>0</v>
      </c>
      <c r="BI319" s="187">
        <f>IF(O319="nulová",K319,0)</f>
        <v>0</v>
      </c>
      <c r="BJ319" s="15" t="s">
        <v>79</v>
      </c>
      <c r="BK319" s="187">
        <f>ROUND(P319*H319,2)</f>
        <v>0</v>
      </c>
      <c r="BL319" s="15" t="s">
        <v>157</v>
      </c>
      <c r="BM319" s="186" t="s">
        <v>596</v>
      </c>
    </row>
    <row r="320" spans="1:65" s="13" customFormat="1" ht="10.65">
      <c r="B320" s="203"/>
      <c r="C320" s="204"/>
      <c r="D320" s="205" t="s">
        <v>167</v>
      </c>
      <c r="E320" s="206" t="s">
        <v>20</v>
      </c>
      <c r="F320" s="207" t="s">
        <v>597</v>
      </c>
      <c r="G320" s="204"/>
      <c r="H320" s="208">
        <v>750</v>
      </c>
      <c r="I320" s="209"/>
      <c r="J320" s="209"/>
      <c r="K320" s="204"/>
      <c r="L320" s="204"/>
      <c r="M320" s="210"/>
      <c r="N320" s="211"/>
      <c r="O320" s="212"/>
      <c r="P320" s="212"/>
      <c r="Q320" s="212"/>
      <c r="R320" s="212"/>
      <c r="S320" s="212"/>
      <c r="T320" s="212"/>
      <c r="U320" s="212"/>
      <c r="V320" s="212"/>
      <c r="W320" s="212"/>
      <c r="X320" s="213"/>
      <c r="AT320" s="214" t="s">
        <v>167</v>
      </c>
      <c r="AU320" s="214" t="s">
        <v>158</v>
      </c>
      <c r="AV320" s="13" t="s">
        <v>81</v>
      </c>
      <c r="AW320" s="13" t="s">
        <v>5</v>
      </c>
      <c r="AX320" s="13" t="s">
        <v>79</v>
      </c>
      <c r="AY320" s="214" t="s">
        <v>147</v>
      </c>
    </row>
    <row r="321" spans="1:65" s="2" customFormat="1" ht="21.8" customHeight="1">
      <c r="A321" s="32"/>
      <c r="B321" s="33"/>
      <c r="C321" s="193" t="s">
        <v>598</v>
      </c>
      <c r="D321" s="193" t="s">
        <v>162</v>
      </c>
      <c r="E321" s="194" t="s">
        <v>599</v>
      </c>
      <c r="F321" s="195" t="s">
        <v>600</v>
      </c>
      <c r="G321" s="196" t="s">
        <v>155</v>
      </c>
      <c r="H321" s="197">
        <v>360</v>
      </c>
      <c r="I321" s="198"/>
      <c r="J321" s="199"/>
      <c r="K321" s="200">
        <f>ROUND(P321*H321,2)</f>
        <v>0</v>
      </c>
      <c r="L321" s="195" t="s">
        <v>20</v>
      </c>
      <c r="M321" s="201"/>
      <c r="N321" s="202" t="s">
        <v>20</v>
      </c>
      <c r="O321" s="182" t="s">
        <v>40</v>
      </c>
      <c r="P321" s="183">
        <f>I321+J321</f>
        <v>0</v>
      </c>
      <c r="Q321" s="183">
        <f>ROUND(I321*H321,2)</f>
        <v>0</v>
      </c>
      <c r="R321" s="183">
        <f>ROUND(J321*H321,2)</f>
        <v>0</v>
      </c>
      <c r="S321" s="62"/>
      <c r="T321" s="184">
        <f>S321*H321</f>
        <v>0</v>
      </c>
      <c r="U321" s="184">
        <v>1.0000000000000001E-5</v>
      </c>
      <c r="V321" s="184">
        <f>U321*H321</f>
        <v>3.6000000000000003E-3</v>
      </c>
      <c r="W321" s="184">
        <v>0</v>
      </c>
      <c r="X321" s="185">
        <f>W321*H321</f>
        <v>0</v>
      </c>
      <c r="Y321" s="32"/>
      <c r="Z321" s="32"/>
      <c r="AA321" s="32"/>
      <c r="AB321" s="32"/>
      <c r="AC321" s="32"/>
      <c r="AD321" s="32"/>
      <c r="AE321" s="32"/>
      <c r="AR321" s="186" t="s">
        <v>165</v>
      </c>
      <c r="AT321" s="186" t="s">
        <v>162</v>
      </c>
      <c r="AU321" s="186" t="s">
        <v>158</v>
      </c>
      <c r="AY321" s="15" t="s">
        <v>147</v>
      </c>
      <c r="BE321" s="187">
        <f>IF(O321="základní",K321,0)</f>
        <v>0</v>
      </c>
      <c r="BF321" s="187">
        <f>IF(O321="snížená",K321,0)</f>
        <v>0</v>
      </c>
      <c r="BG321" s="187">
        <f>IF(O321="zákl. přenesená",K321,0)</f>
        <v>0</v>
      </c>
      <c r="BH321" s="187">
        <f>IF(O321="sníž. přenesená",K321,0)</f>
        <v>0</v>
      </c>
      <c r="BI321" s="187">
        <f>IF(O321="nulová",K321,0)</f>
        <v>0</v>
      </c>
      <c r="BJ321" s="15" t="s">
        <v>79</v>
      </c>
      <c r="BK321" s="187">
        <f>ROUND(P321*H321,2)</f>
        <v>0</v>
      </c>
      <c r="BL321" s="15" t="s">
        <v>157</v>
      </c>
      <c r="BM321" s="186" t="s">
        <v>601</v>
      </c>
    </row>
    <row r="322" spans="1:65" s="2" customFormat="1" ht="21.8" customHeight="1">
      <c r="A322" s="32"/>
      <c r="B322" s="33"/>
      <c r="C322" s="193" t="s">
        <v>602</v>
      </c>
      <c r="D322" s="193" t="s">
        <v>162</v>
      </c>
      <c r="E322" s="194" t="s">
        <v>603</v>
      </c>
      <c r="F322" s="195" t="s">
        <v>604</v>
      </c>
      <c r="G322" s="196" t="s">
        <v>155</v>
      </c>
      <c r="H322" s="197">
        <v>390</v>
      </c>
      <c r="I322" s="198"/>
      <c r="J322" s="199"/>
      <c r="K322" s="200">
        <f>ROUND(P322*H322,2)</f>
        <v>0</v>
      </c>
      <c r="L322" s="195" t="s">
        <v>20</v>
      </c>
      <c r="M322" s="201"/>
      <c r="N322" s="202" t="s">
        <v>20</v>
      </c>
      <c r="O322" s="182" t="s">
        <v>40</v>
      </c>
      <c r="P322" s="183">
        <f>I322+J322</f>
        <v>0</v>
      </c>
      <c r="Q322" s="183">
        <f>ROUND(I322*H322,2)</f>
        <v>0</v>
      </c>
      <c r="R322" s="183">
        <f>ROUND(J322*H322,2)</f>
        <v>0</v>
      </c>
      <c r="S322" s="62"/>
      <c r="T322" s="184">
        <f>S322*H322</f>
        <v>0</v>
      </c>
      <c r="U322" s="184">
        <v>1.0000000000000001E-5</v>
      </c>
      <c r="V322" s="184">
        <f>U322*H322</f>
        <v>3.9000000000000003E-3</v>
      </c>
      <c r="W322" s="184">
        <v>0</v>
      </c>
      <c r="X322" s="185">
        <f>W322*H322</f>
        <v>0</v>
      </c>
      <c r="Y322" s="32"/>
      <c r="Z322" s="32"/>
      <c r="AA322" s="32"/>
      <c r="AB322" s="32"/>
      <c r="AC322" s="32"/>
      <c r="AD322" s="32"/>
      <c r="AE322" s="32"/>
      <c r="AR322" s="186" t="s">
        <v>165</v>
      </c>
      <c r="AT322" s="186" t="s">
        <v>162</v>
      </c>
      <c r="AU322" s="186" t="s">
        <v>158</v>
      </c>
      <c r="AY322" s="15" t="s">
        <v>147</v>
      </c>
      <c r="BE322" s="187">
        <f>IF(O322="základní",K322,0)</f>
        <v>0</v>
      </c>
      <c r="BF322" s="187">
        <f>IF(O322="snížená",K322,0)</f>
        <v>0</v>
      </c>
      <c r="BG322" s="187">
        <f>IF(O322="zákl. přenesená",K322,0)</f>
        <v>0</v>
      </c>
      <c r="BH322" s="187">
        <f>IF(O322="sníž. přenesená",K322,0)</f>
        <v>0</v>
      </c>
      <c r="BI322" s="187">
        <f>IF(O322="nulová",K322,0)</f>
        <v>0</v>
      </c>
      <c r="BJ322" s="15" t="s">
        <v>79</v>
      </c>
      <c r="BK322" s="187">
        <f>ROUND(P322*H322,2)</f>
        <v>0</v>
      </c>
      <c r="BL322" s="15" t="s">
        <v>157</v>
      </c>
      <c r="BM322" s="186" t="s">
        <v>605</v>
      </c>
    </row>
    <row r="323" spans="1:65" s="2" customFormat="1" ht="16.45" customHeight="1">
      <c r="A323" s="32"/>
      <c r="B323" s="33"/>
      <c r="C323" s="193" t="s">
        <v>606</v>
      </c>
      <c r="D323" s="193" t="s">
        <v>162</v>
      </c>
      <c r="E323" s="194" t="s">
        <v>607</v>
      </c>
      <c r="F323" s="195" t="s">
        <v>608</v>
      </c>
      <c r="G323" s="196" t="s">
        <v>155</v>
      </c>
      <c r="H323" s="197">
        <v>340</v>
      </c>
      <c r="I323" s="198"/>
      <c r="J323" s="199"/>
      <c r="K323" s="200">
        <f>ROUND(P323*H323,2)</f>
        <v>0</v>
      </c>
      <c r="L323" s="195" t="s">
        <v>20</v>
      </c>
      <c r="M323" s="201"/>
      <c r="N323" s="202" t="s">
        <v>20</v>
      </c>
      <c r="O323" s="182" t="s">
        <v>40</v>
      </c>
      <c r="P323" s="183">
        <f>I323+J323</f>
        <v>0</v>
      </c>
      <c r="Q323" s="183">
        <f>ROUND(I323*H323,2)</f>
        <v>0</v>
      </c>
      <c r="R323" s="183">
        <f>ROUND(J323*H323,2)</f>
        <v>0</v>
      </c>
      <c r="S323" s="62"/>
      <c r="T323" s="184">
        <f>S323*H323</f>
        <v>0</v>
      </c>
      <c r="U323" s="184">
        <v>0</v>
      </c>
      <c r="V323" s="184">
        <f>U323*H323</f>
        <v>0</v>
      </c>
      <c r="W323" s="184">
        <v>0</v>
      </c>
      <c r="X323" s="185">
        <f>W323*H323</f>
        <v>0</v>
      </c>
      <c r="Y323" s="32"/>
      <c r="Z323" s="32"/>
      <c r="AA323" s="32"/>
      <c r="AB323" s="32"/>
      <c r="AC323" s="32"/>
      <c r="AD323" s="32"/>
      <c r="AE323" s="32"/>
      <c r="AR323" s="186" t="s">
        <v>81</v>
      </c>
      <c r="AT323" s="186" t="s">
        <v>162</v>
      </c>
      <c r="AU323" s="186" t="s">
        <v>158</v>
      </c>
      <c r="AY323" s="15" t="s">
        <v>147</v>
      </c>
      <c r="BE323" s="187">
        <f>IF(O323="základní",K323,0)</f>
        <v>0</v>
      </c>
      <c r="BF323" s="187">
        <f>IF(O323="snížená",K323,0)</f>
        <v>0</v>
      </c>
      <c r="BG323" s="187">
        <f>IF(O323="zákl. přenesená",K323,0)</f>
        <v>0</v>
      </c>
      <c r="BH323" s="187">
        <f>IF(O323="sníž. přenesená",K323,0)</f>
        <v>0</v>
      </c>
      <c r="BI323" s="187">
        <f>IF(O323="nulová",K323,0)</f>
        <v>0</v>
      </c>
      <c r="BJ323" s="15" t="s">
        <v>79</v>
      </c>
      <c r="BK323" s="187">
        <f>ROUND(P323*H323,2)</f>
        <v>0</v>
      </c>
      <c r="BL323" s="15" t="s">
        <v>79</v>
      </c>
      <c r="BM323" s="186" t="s">
        <v>609</v>
      </c>
    </row>
    <row r="324" spans="1:65" s="13" customFormat="1" ht="10.65">
      <c r="B324" s="203"/>
      <c r="C324" s="204"/>
      <c r="D324" s="205" t="s">
        <v>167</v>
      </c>
      <c r="E324" s="206" t="s">
        <v>20</v>
      </c>
      <c r="F324" s="207" t="s">
        <v>610</v>
      </c>
      <c r="G324" s="204"/>
      <c r="H324" s="208">
        <v>340</v>
      </c>
      <c r="I324" s="209"/>
      <c r="J324" s="209"/>
      <c r="K324" s="204"/>
      <c r="L324" s="204"/>
      <c r="M324" s="210"/>
      <c r="N324" s="211"/>
      <c r="O324" s="212"/>
      <c r="P324" s="212"/>
      <c r="Q324" s="212"/>
      <c r="R324" s="212"/>
      <c r="S324" s="212"/>
      <c r="T324" s="212"/>
      <c r="U324" s="212"/>
      <c r="V324" s="212"/>
      <c r="W324" s="212"/>
      <c r="X324" s="213"/>
      <c r="AT324" s="214" t="s">
        <v>167</v>
      </c>
      <c r="AU324" s="214" t="s">
        <v>158</v>
      </c>
      <c r="AV324" s="13" t="s">
        <v>81</v>
      </c>
      <c r="AW324" s="13" t="s">
        <v>5</v>
      </c>
      <c r="AX324" s="13" t="s">
        <v>79</v>
      </c>
      <c r="AY324" s="214" t="s">
        <v>147</v>
      </c>
    </row>
    <row r="325" spans="1:65" s="2" customFormat="1" ht="16.45" customHeight="1">
      <c r="A325" s="32"/>
      <c r="B325" s="33"/>
      <c r="C325" s="193" t="s">
        <v>611</v>
      </c>
      <c r="D325" s="193" t="s">
        <v>162</v>
      </c>
      <c r="E325" s="194" t="s">
        <v>612</v>
      </c>
      <c r="F325" s="195" t="s">
        <v>613</v>
      </c>
      <c r="G325" s="196" t="s">
        <v>155</v>
      </c>
      <c r="H325" s="197">
        <v>60</v>
      </c>
      <c r="I325" s="198"/>
      <c r="J325" s="199"/>
      <c r="K325" s="200">
        <f>ROUND(P325*H325,2)</f>
        <v>0</v>
      </c>
      <c r="L325" s="195" t="s">
        <v>20</v>
      </c>
      <c r="M325" s="201"/>
      <c r="N325" s="202" t="s">
        <v>20</v>
      </c>
      <c r="O325" s="182" t="s">
        <v>40</v>
      </c>
      <c r="P325" s="183">
        <f>I325+J325</f>
        <v>0</v>
      </c>
      <c r="Q325" s="183">
        <f>ROUND(I325*H325,2)</f>
        <v>0</v>
      </c>
      <c r="R325" s="183">
        <f>ROUND(J325*H325,2)</f>
        <v>0</v>
      </c>
      <c r="S325" s="62"/>
      <c r="T325" s="184">
        <f>S325*H325</f>
        <v>0</v>
      </c>
      <c r="U325" s="184">
        <v>0</v>
      </c>
      <c r="V325" s="184">
        <f>U325*H325</f>
        <v>0</v>
      </c>
      <c r="W325" s="184">
        <v>0</v>
      </c>
      <c r="X325" s="185">
        <f>W325*H325</f>
        <v>0</v>
      </c>
      <c r="Y325" s="32"/>
      <c r="Z325" s="32"/>
      <c r="AA325" s="32"/>
      <c r="AB325" s="32"/>
      <c r="AC325" s="32"/>
      <c r="AD325" s="32"/>
      <c r="AE325" s="32"/>
      <c r="AR325" s="186" t="s">
        <v>81</v>
      </c>
      <c r="AT325" s="186" t="s">
        <v>162</v>
      </c>
      <c r="AU325" s="186" t="s">
        <v>158</v>
      </c>
      <c r="AY325" s="15" t="s">
        <v>147</v>
      </c>
      <c r="BE325" s="187">
        <f>IF(O325="základní",K325,0)</f>
        <v>0</v>
      </c>
      <c r="BF325" s="187">
        <f>IF(O325="snížená",K325,0)</f>
        <v>0</v>
      </c>
      <c r="BG325" s="187">
        <f>IF(O325="zákl. přenesená",K325,0)</f>
        <v>0</v>
      </c>
      <c r="BH325" s="187">
        <f>IF(O325="sníž. přenesená",K325,0)</f>
        <v>0</v>
      </c>
      <c r="BI325" s="187">
        <f>IF(O325="nulová",K325,0)</f>
        <v>0</v>
      </c>
      <c r="BJ325" s="15" t="s">
        <v>79</v>
      </c>
      <c r="BK325" s="187">
        <f>ROUND(P325*H325,2)</f>
        <v>0</v>
      </c>
      <c r="BL325" s="15" t="s">
        <v>79</v>
      </c>
      <c r="BM325" s="186" t="s">
        <v>614</v>
      </c>
    </row>
    <row r="326" spans="1:65" s="13" customFormat="1" ht="10.65">
      <c r="B326" s="203"/>
      <c r="C326" s="204"/>
      <c r="D326" s="205" t="s">
        <v>167</v>
      </c>
      <c r="E326" s="206" t="s">
        <v>20</v>
      </c>
      <c r="F326" s="207" t="s">
        <v>615</v>
      </c>
      <c r="G326" s="204"/>
      <c r="H326" s="208">
        <v>60</v>
      </c>
      <c r="I326" s="209"/>
      <c r="J326" s="209"/>
      <c r="K326" s="204"/>
      <c r="L326" s="204"/>
      <c r="M326" s="210"/>
      <c r="N326" s="211"/>
      <c r="O326" s="212"/>
      <c r="P326" s="212"/>
      <c r="Q326" s="212"/>
      <c r="R326" s="212"/>
      <c r="S326" s="212"/>
      <c r="T326" s="212"/>
      <c r="U326" s="212"/>
      <c r="V326" s="212"/>
      <c r="W326" s="212"/>
      <c r="X326" s="213"/>
      <c r="AT326" s="214" t="s">
        <v>167</v>
      </c>
      <c r="AU326" s="214" t="s">
        <v>158</v>
      </c>
      <c r="AV326" s="13" t="s">
        <v>81</v>
      </c>
      <c r="AW326" s="13" t="s">
        <v>5</v>
      </c>
      <c r="AX326" s="13" t="s">
        <v>79</v>
      </c>
      <c r="AY326" s="214" t="s">
        <v>147</v>
      </c>
    </row>
    <row r="327" spans="1:65" s="12" customFormat="1" ht="20.85" customHeight="1">
      <c r="B327" s="157"/>
      <c r="C327" s="158"/>
      <c r="D327" s="159" t="s">
        <v>70</v>
      </c>
      <c r="E327" s="172" t="s">
        <v>616</v>
      </c>
      <c r="F327" s="172" t="s">
        <v>617</v>
      </c>
      <c r="G327" s="158"/>
      <c r="H327" s="158"/>
      <c r="I327" s="161"/>
      <c r="J327" s="161"/>
      <c r="K327" s="173">
        <f>BK327</f>
        <v>0</v>
      </c>
      <c r="L327" s="158"/>
      <c r="M327" s="163"/>
      <c r="N327" s="164"/>
      <c r="O327" s="165"/>
      <c r="P327" s="165"/>
      <c r="Q327" s="166">
        <f>SUM(Q328:Q335)</f>
        <v>0</v>
      </c>
      <c r="R327" s="166">
        <f>SUM(R328:R335)</f>
        <v>0</v>
      </c>
      <c r="S327" s="165"/>
      <c r="T327" s="167">
        <f>SUM(T328:T335)</f>
        <v>0</v>
      </c>
      <c r="U327" s="165"/>
      <c r="V327" s="167">
        <f>SUM(V328:V335)</f>
        <v>4.0900000000000006E-2</v>
      </c>
      <c r="W327" s="165"/>
      <c r="X327" s="168">
        <f>SUM(X328:X335)</f>
        <v>0</v>
      </c>
      <c r="AR327" s="169" t="s">
        <v>79</v>
      </c>
      <c r="AT327" s="170" t="s">
        <v>70</v>
      </c>
      <c r="AU327" s="170" t="s">
        <v>81</v>
      </c>
      <c r="AY327" s="169" t="s">
        <v>147</v>
      </c>
      <c r="BK327" s="171">
        <f>SUM(BK328:BK335)</f>
        <v>0</v>
      </c>
    </row>
    <row r="328" spans="1:65" s="2" customFormat="1" ht="24.1" customHeight="1">
      <c r="A328" s="32"/>
      <c r="B328" s="33"/>
      <c r="C328" s="174" t="s">
        <v>618</v>
      </c>
      <c r="D328" s="174" t="s">
        <v>152</v>
      </c>
      <c r="E328" s="175" t="s">
        <v>619</v>
      </c>
      <c r="F328" s="176" t="s">
        <v>620</v>
      </c>
      <c r="G328" s="177" t="s">
        <v>389</v>
      </c>
      <c r="H328" s="178">
        <v>190</v>
      </c>
      <c r="I328" s="179"/>
      <c r="J328" s="179"/>
      <c r="K328" s="180">
        <f>ROUND(P328*H328,2)</f>
        <v>0</v>
      </c>
      <c r="L328" s="176" t="s">
        <v>156</v>
      </c>
      <c r="M328" s="37"/>
      <c r="N328" s="181" t="s">
        <v>20</v>
      </c>
      <c r="O328" s="182" t="s">
        <v>40</v>
      </c>
      <c r="P328" s="183">
        <f>I328+J328</f>
        <v>0</v>
      </c>
      <c r="Q328" s="183">
        <f>ROUND(I328*H328,2)</f>
        <v>0</v>
      </c>
      <c r="R328" s="183">
        <f>ROUND(J328*H328,2)</f>
        <v>0</v>
      </c>
      <c r="S328" s="62"/>
      <c r="T328" s="184">
        <f>S328*H328</f>
        <v>0</v>
      </c>
      <c r="U328" s="184">
        <v>0</v>
      </c>
      <c r="V328" s="184">
        <f>U328*H328</f>
        <v>0</v>
      </c>
      <c r="W328" s="184">
        <v>0</v>
      </c>
      <c r="X328" s="185">
        <f>W328*H328</f>
        <v>0</v>
      </c>
      <c r="Y328" s="32"/>
      <c r="Z328" s="32"/>
      <c r="AA328" s="32"/>
      <c r="AB328" s="32"/>
      <c r="AC328" s="32"/>
      <c r="AD328" s="32"/>
      <c r="AE328" s="32"/>
      <c r="AR328" s="186" t="s">
        <v>157</v>
      </c>
      <c r="AT328" s="186" t="s">
        <v>152</v>
      </c>
      <c r="AU328" s="186" t="s">
        <v>158</v>
      </c>
      <c r="AY328" s="15" t="s">
        <v>147</v>
      </c>
      <c r="BE328" s="187">
        <f>IF(O328="základní",K328,0)</f>
        <v>0</v>
      </c>
      <c r="BF328" s="187">
        <f>IF(O328="snížená",K328,0)</f>
        <v>0</v>
      </c>
      <c r="BG328" s="187">
        <f>IF(O328="zákl. přenesená",K328,0)</f>
        <v>0</v>
      </c>
      <c r="BH328" s="187">
        <f>IF(O328="sníž. přenesená",K328,0)</f>
        <v>0</v>
      </c>
      <c r="BI328" s="187">
        <f>IF(O328="nulová",K328,0)</f>
        <v>0</v>
      </c>
      <c r="BJ328" s="15" t="s">
        <v>79</v>
      </c>
      <c r="BK328" s="187">
        <f>ROUND(P328*H328,2)</f>
        <v>0</v>
      </c>
      <c r="BL328" s="15" t="s">
        <v>157</v>
      </c>
      <c r="BM328" s="186" t="s">
        <v>621</v>
      </c>
    </row>
    <row r="329" spans="1:65" s="2" customFormat="1" ht="10.65">
      <c r="A329" s="32"/>
      <c r="B329" s="33"/>
      <c r="C329" s="34"/>
      <c r="D329" s="188" t="s">
        <v>160</v>
      </c>
      <c r="E329" s="34"/>
      <c r="F329" s="189" t="s">
        <v>622</v>
      </c>
      <c r="G329" s="34"/>
      <c r="H329" s="34"/>
      <c r="I329" s="190"/>
      <c r="J329" s="190"/>
      <c r="K329" s="34"/>
      <c r="L329" s="34"/>
      <c r="M329" s="37"/>
      <c r="N329" s="191"/>
      <c r="O329" s="192"/>
      <c r="P329" s="62"/>
      <c r="Q329" s="62"/>
      <c r="R329" s="62"/>
      <c r="S329" s="62"/>
      <c r="T329" s="62"/>
      <c r="U329" s="62"/>
      <c r="V329" s="62"/>
      <c r="W329" s="62"/>
      <c r="X329" s="63"/>
      <c r="Y329" s="32"/>
      <c r="Z329" s="32"/>
      <c r="AA329" s="32"/>
      <c r="AB329" s="32"/>
      <c r="AC329" s="32"/>
      <c r="AD329" s="32"/>
      <c r="AE329" s="32"/>
      <c r="AT329" s="15" t="s">
        <v>160</v>
      </c>
      <c r="AU329" s="15" t="s">
        <v>158</v>
      </c>
    </row>
    <row r="330" spans="1:65" s="2" customFormat="1" ht="16.45" customHeight="1">
      <c r="A330" s="32"/>
      <c r="B330" s="33"/>
      <c r="C330" s="193" t="s">
        <v>623</v>
      </c>
      <c r="D330" s="193" t="s">
        <v>162</v>
      </c>
      <c r="E330" s="194" t="s">
        <v>624</v>
      </c>
      <c r="F330" s="195" t="s">
        <v>625</v>
      </c>
      <c r="G330" s="196" t="s">
        <v>389</v>
      </c>
      <c r="H330" s="197">
        <v>190</v>
      </c>
      <c r="I330" s="198"/>
      <c r="J330" s="199"/>
      <c r="K330" s="200">
        <f>ROUND(P330*H330,2)</f>
        <v>0</v>
      </c>
      <c r="L330" s="195" t="s">
        <v>20</v>
      </c>
      <c r="M330" s="201"/>
      <c r="N330" s="202" t="s">
        <v>20</v>
      </c>
      <c r="O330" s="182" t="s">
        <v>40</v>
      </c>
      <c r="P330" s="183">
        <f>I330+J330</f>
        <v>0</v>
      </c>
      <c r="Q330" s="183">
        <f>ROUND(I330*H330,2)</f>
        <v>0</v>
      </c>
      <c r="R330" s="183">
        <f>ROUND(J330*H330,2)</f>
        <v>0</v>
      </c>
      <c r="S330" s="62"/>
      <c r="T330" s="184">
        <f>S330*H330</f>
        <v>0</v>
      </c>
      <c r="U330" s="184">
        <v>2.1000000000000001E-4</v>
      </c>
      <c r="V330" s="184">
        <f>U330*H330</f>
        <v>3.9900000000000005E-2</v>
      </c>
      <c r="W330" s="184">
        <v>0</v>
      </c>
      <c r="X330" s="185">
        <f>W330*H330</f>
        <v>0</v>
      </c>
      <c r="Y330" s="32"/>
      <c r="Z330" s="32"/>
      <c r="AA330" s="32"/>
      <c r="AB330" s="32"/>
      <c r="AC330" s="32"/>
      <c r="AD330" s="32"/>
      <c r="AE330" s="32"/>
      <c r="AR330" s="186" t="s">
        <v>165</v>
      </c>
      <c r="AT330" s="186" t="s">
        <v>162</v>
      </c>
      <c r="AU330" s="186" t="s">
        <v>158</v>
      </c>
      <c r="AY330" s="15" t="s">
        <v>147</v>
      </c>
      <c r="BE330" s="187">
        <f>IF(O330="základní",K330,0)</f>
        <v>0</v>
      </c>
      <c r="BF330" s="187">
        <f>IF(O330="snížená",K330,0)</f>
        <v>0</v>
      </c>
      <c r="BG330" s="187">
        <f>IF(O330="zákl. přenesená",K330,0)</f>
        <v>0</v>
      </c>
      <c r="BH330" s="187">
        <f>IF(O330="sníž. přenesená",K330,0)</f>
        <v>0</v>
      </c>
      <c r="BI330" s="187">
        <f>IF(O330="nulová",K330,0)</f>
        <v>0</v>
      </c>
      <c r="BJ330" s="15" t="s">
        <v>79</v>
      </c>
      <c r="BK330" s="187">
        <f>ROUND(P330*H330,2)</f>
        <v>0</v>
      </c>
      <c r="BL330" s="15" t="s">
        <v>157</v>
      </c>
      <c r="BM330" s="186" t="s">
        <v>626</v>
      </c>
    </row>
    <row r="331" spans="1:65" s="13" customFormat="1" ht="10.65">
      <c r="B331" s="203"/>
      <c r="C331" s="204"/>
      <c r="D331" s="205" t="s">
        <v>167</v>
      </c>
      <c r="E331" s="206" t="s">
        <v>20</v>
      </c>
      <c r="F331" s="207" t="s">
        <v>627</v>
      </c>
      <c r="G331" s="204"/>
      <c r="H331" s="208">
        <v>190</v>
      </c>
      <c r="I331" s="209"/>
      <c r="J331" s="209"/>
      <c r="K331" s="204"/>
      <c r="L331" s="204"/>
      <c r="M331" s="210"/>
      <c r="N331" s="211"/>
      <c r="O331" s="212"/>
      <c r="P331" s="212"/>
      <c r="Q331" s="212"/>
      <c r="R331" s="212"/>
      <c r="S331" s="212"/>
      <c r="T331" s="212"/>
      <c r="U331" s="212"/>
      <c r="V331" s="212"/>
      <c r="W331" s="212"/>
      <c r="X331" s="213"/>
      <c r="AT331" s="214" t="s">
        <v>167</v>
      </c>
      <c r="AU331" s="214" t="s">
        <v>158</v>
      </c>
      <c r="AV331" s="13" t="s">
        <v>81</v>
      </c>
      <c r="AW331" s="13" t="s">
        <v>5</v>
      </c>
      <c r="AX331" s="13" t="s">
        <v>79</v>
      </c>
      <c r="AY331" s="214" t="s">
        <v>147</v>
      </c>
    </row>
    <row r="332" spans="1:65" s="2" customFormat="1" ht="49" customHeight="1">
      <c r="A332" s="32"/>
      <c r="B332" s="33"/>
      <c r="C332" s="174" t="s">
        <v>628</v>
      </c>
      <c r="D332" s="174" t="s">
        <v>152</v>
      </c>
      <c r="E332" s="175" t="s">
        <v>352</v>
      </c>
      <c r="F332" s="176" t="s">
        <v>353</v>
      </c>
      <c r="G332" s="177" t="s">
        <v>155</v>
      </c>
      <c r="H332" s="178">
        <v>20</v>
      </c>
      <c r="I332" s="179"/>
      <c r="J332" s="179"/>
      <c r="K332" s="180">
        <f>ROUND(P332*H332,2)</f>
        <v>0</v>
      </c>
      <c r="L332" s="176" t="s">
        <v>156</v>
      </c>
      <c r="M332" s="37"/>
      <c r="N332" s="181" t="s">
        <v>20</v>
      </c>
      <c r="O332" s="182" t="s">
        <v>40</v>
      </c>
      <c r="P332" s="183">
        <f>I332+J332</f>
        <v>0</v>
      </c>
      <c r="Q332" s="183">
        <f>ROUND(I332*H332,2)</f>
        <v>0</v>
      </c>
      <c r="R332" s="183">
        <f>ROUND(J332*H332,2)</f>
        <v>0</v>
      </c>
      <c r="S332" s="62"/>
      <c r="T332" s="184">
        <f>S332*H332</f>
        <v>0</v>
      </c>
      <c r="U332" s="184">
        <v>0</v>
      </c>
      <c r="V332" s="184">
        <f>U332*H332</f>
        <v>0</v>
      </c>
      <c r="W332" s="184">
        <v>0</v>
      </c>
      <c r="X332" s="185">
        <f>W332*H332</f>
        <v>0</v>
      </c>
      <c r="Y332" s="32"/>
      <c r="Z332" s="32"/>
      <c r="AA332" s="32"/>
      <c r="AB332" s="32"/>
      <c r="AC332" s="32"/>
      <c r="AD332" s="32"/>
      <c r="AE332" s="32"/>
      <c r="AR332" s="186" t="s">
        <v>157</v>
      </c>
      <c r="AT332" s="186" t="s">
        <v>152</v>
      </c>
      <c r="AU332" s="186" t="s">
        <v>158</v>
      </c>
      <c r="AY332" s="15" t="s">
        <v>147</v>
      </c>
      <c r="BE332" s="187">
        <f>IF(O332="základní",K332,0)</f>
        <v>0</v>
      </c>
      <c r="BF332" s="187">
        <f>IF(O332="snížená",K332,0)</f>
        <v>0</v>
      </c>
      <c r="BG332" s="187">
        <f>IF(O332="zákl. přenesená",K332,0)</f>
        <v>0</v>
      </c>
      <c r="BH332" s="187">
        <f>IF(O332="sníž. přenesená",K332,0)</f>
        <v>0</v>
      </c>
      <c r="BI332" s="187">
        <f>IF(O332="nulová",K332,0)</f>
        <v>0</v>
      </c>
      <c r="BJ332" s="15" t="s">
        <v>79</v>
      </c>
      <c r="BK332" s="187">
        <f>ROUND(P332*H332,2)</f>
        <v>0</v>
      </c>
      <c r="BL332" s="15" t="s">
        <v>157</v>
      </c>
      <c r="BM332" s="186" t="s">
        <v>629</v>
      </c>
    </row>
    <row r="333" spans="1:65" s="2" customFormat="1" ht="10.65">
      <c r="A333" s="32"/>
      <c r="B333" s="33"/>
      <c r="C333" s="34"/>
      <c r="D333" s="188" t="s">
        <v>160</v>
      </c>
      <c r="E333" s="34"/>
      <c r="F333" s="189" t="s">
        <v>355</v>
      </c>
      <c r="G333" s="34"/>
      <c r="H333" s="34"/>
      <c r="I333" s="190"/>
      <c r="J333" s="190"/>
      <c r="K333" s="34"/>
      <c r="L333" s="34"/>
      <c r="M333" s="37"/>
      <c r="N333" s="191"/>
      <c r="O333" s="192"/>
      <c r="P333" s="62"/>
      <c r="Q333" s="62"/>
      <c r="R333" s="62"/>
      <c r="S333" s="62"/>
      <c r="T333" s="62"/>
      <c r="U333" s="62"/>
      <c r="V333" s="62"/>
      <c r="W333" s="62"/>
      <c r="X333" s="63"/>
      <c r="Y333" s="32"/>
      <c r="Z333" s="32"/>
      <c r="AA333" s="32"/>
      <c r="AB333" s="32"/>
      <c r="AC333" s="32"/>
      <c r="AD333" s="32"/>
      <c r="AE333" s="32"/>
      <c r="AT333" s="15" t="s">
        <v>160</v>
      </c>
      <c r="AU333" s="15" t="s">
        <v>158</v>
      </c>
    </row>
    <row r="334" spans="1:65" s="2" customFormat="1" ht="24.1" customHeight="1">
      <c r="A334" s="32"/>
      <c r="B334" s="33"/>
      <c r="C334" s="193" t="s">
        <v>630</v>
      </c>
      <c r="D334" s="193" t="s">
        <v>162</v>
      </c>
      <c r="E334" s="194" t="s">
        <v>357</v>
      </c>
      <c r="F334" s="195" t="s">
        <v>358</v>
      </c>
      <c r="G334" s="196" t="s">
        <v>155</v>
      </c>
      <c r="H334" s="197">
        <v>20</v>
      </c>
      <c r="I334" s="198"/>
      <c r="J334" s="199"/>
      <c r="K334" s="200">
        <f>ROUND(P334*H334,2)</f>
        <v>0</v>
      </c>
      <c r="L334" s="195" t="s">
        <v>156</v>
      </c>
      <c r="M334" s="201"/>
      <c r="N334" s="202" t="s">
        <v>20</v>
      </c>
      <c r="O334" s="182" t="s">
        <v>40</v>
      </c>
      <c r="P334" s="183">
        <f>I334+J334</f>
        <v>0</v>
      </c>
      <c r="Q334" s="183">
        <f>ROUND(I334*H334,2)</f>
        <v>0</v>
      </c>
      <c r="R334" s="183">
        <f>ROUND(J334*H334,2)</f>
        <v>0</v>
      </c>
      <c r="S334" s="62"/>
      <c r="T334" s="184">
        <f>S334*H334</f>
        <v>0</v>
      </c>
      <c r="U334" s="184">
        <v>5.0000000000000002E-5</v>
      </c>
      <c r="V334" s="184">
        <f>U334*H334</f>
        <v>1E-3</v>
      </c>
      <c r="W334" s="184">
        <v>0</v>
      </c>
      <c r="X334" s="185">
        <f>W334*H334</f>
        <v>0</v>
      </c>
      <c r="Y334" s="32"/>
      <c r="Z334" s="32"/>
      <c r="AA334" s="32"/>
      <c r="AB334" s="32"/>
      <c r="AC334" s="32"/>
      <c r="AD334" s="32"/>
      <c r="AE334" s="32"/>
      <c r="AR334" s="186" t="s">
        <v>165</v>
      </c>
      <c r="AT334" s="186" t="s">
        <v>162</v>
      </c>
      <c r="AU334" s="186" t="s">
        <v>158</v>
      </c>
      <c r="AY334" s="15" t="s">
        <v>147</v>
      </c>
      <c r="BE334" s="187">
        <f>IF(O334="základní",K334,0)</f>
        <v>0</v>
      </c>
      <c r="BF334" s="187">
        <f>IF(O334="snížená",K334,0)</f>
        <v>0</v>
      </c>
      <c r="BG334" s="187">
        <f>IF(O334="zákl. přenesená",K334,0)</f>
        <v>0</v>
      </c>
      <c r="BH334" s="187">
        <f>IF(O334="sníž. přenesená",K334,0)</f>
        <v>0</v>
      </c>
      <c r="BI334" s="187">
        <f>IF(O334="nulová",K334,0)</f>
        <v>0</v>
      </c>
      <c r="BJ334" s="15" t="s">
        <v>79</v>
      </c>
      <c r="BK334" s="187">
        <f>ROUND(P334*H334,2)</f>
        <v>0</v>
      </c>
      <c r="BL334" s="15" t="s">
        <v>157</v>
      </c>
      <c r="BM334" s="186" t="s">
        <v>631</v>
      </c>
    </row>
    <row r="335" spans="1:65" s="13" customFormat="1" ht="10.65">
      <c r="B335" s="203"/>
      <c r="C335" s="204"/>
      <c r="D335" s="205" t="s">
        <v>167</v>
      </c>
      <c r="E335" s="206" t="s">
        <v>20</v>
      </c>
      <c r="F335" s="207" t="s">
        <v>632</v>
      </c>
      <c r="G335" s="204"/>
      <c r="H335" s="208">
        <v>20</v>
      </c>
      <c r="I335" s="209"/>
      <c r="J335" s="209"/>
      <c r="K335" s="204"/>
      <c r="L335" s="204"/>
      <c r="M335" s="210"/>
      <c r="N335" s="211"/>
      <c r="O335" s="212"/>
      <c r="P335" s="212"/>
      <c r="Q335" s="212"/>
      <c r="R335" s="212"/>
      <c r="S335" s="212"/>
      <c r="T335" s="212"/>
      <c r="U335" s="212"/>
      <c r="V335" s="212"/>
      <c r="W335" s="212"/>
      <c r="X335" s="213"/>
      <c r="AT335" s="214" t="s">
        <v>167</v>
      </c>
      <c r="AU335" s="214" t="s">
        <v>158</v>
      </c>
      <c r="AV335" s="13" t="s">
        <v>81</v>
      </c>
      <c r="AW335" s="13" t="s">
        <v>5</v>
      </c>
      <c r="AX335" s="13" t="s">
        <v>79</v>
      </c>
      <c r="AY335" s="214" t="s">
        <v>147</v>
      </c>
    </row>
    <row r="336" spans="1:65" s="12" customFormat="1" ht="20.85" customHeight="1">
      <c r="B336" s="157"/>
      <c r="C336" s="158"/>
      <c r="D336" s="159" t="s">
        <v>70</v>
      </c>
      <c r="E336" s="172" t="s">
        <v>633</v>
      </c>
      <c r="F336" s="172" t="s">
        <v>634</v>
      </c>
      <c r="G336" s="158"/>
      <c r="H336" s="158"/>
      <c r="I336" s="161"/>
      <c r="J336" s="161"/>
      <c r="K336" s="173">
        <f>BK336</f>
        <v>0</v>
      </c>
      <c r="L336" s="158"/>
      <c r="M336" s="163"/>
      <c r="N336" s="164"/>
      <c r="O336" s="165"/>
      <c r="P336" s="165"/>
      <c r="Q336" s="166">
        <f>SUM(Q337:Q339)</f>
        <v>0</v>
      </c>
      <c r="R336" s="166">
        <f>SUM(R337:R339)</f>
        <v>0</v>
      </c>
      <c r="S336" s="165"/>
      <c r="T336" s="167">
        <f>SUM(T337:T339)</f>
        <v>0</v>
      </c>
      <c r="U336" s="165"/>
      <c r="V336" s="167">
        <f>SUM(V337:V339)</f>
        <v>0.10485</v>
      </c>
      <c r="W336" s="165"/>
      <c r="X336" s="168">
        <f>SUM(X337:X339)</f>
        <v>0</v>
      </c>
      <c r="AR336" s="169" t="s">
        <v>79</v>
      </c>
      <c r="AT336" s="170" t="s">
        <v>70</v>
      </c>
      <c r="AU336" s="170" t="s">
        <v>81</v>
      </c>
      <c r="AY336" s="169" t="s">
        <v>147</v>
      </c>
      <c r="BK336" s="171">
        <f>SUM(BK337:BK339)</f>
        <v>0</v>
      </c>
    </row>
    <row r="337" spans="1:65" s="2" customFormat="1" ht="22.55">
      <c r="A337" s="32"/>
      <c r="B337" s="33"/>
      <c r="C337" s="174" t="s">
        <v>635</v>
      </c>
      <c r="D337" s="174" t="s">
        <v>152</v>
      </c>
      <c r="E337" s="175" t="s">
        <v>636</v>
      </c>
      <c r="F337" s="176" t="s">
        <v>637</v>
      </c>
      <c r="G337" s="177" t="s">
        <v>389</v>
      </c>
      <c r="H337" s="178">
        <v>15</v>
      </c>
      <c r="I337" s="179"/>
      <c r="J337" s="179"/>
      <c r="K337" s="180">
        <f>ROUND(P337*H337,2)</f>
        <v>0</v>
      </c>
      <c r="L337" s="176" t="s">
        <v>156</v>
      </c>
      <c r="M337" s="37"/>
      <c r="N337" s="181" t="s">
        <v>20</v>
      </c>
      <c r="O337" s="182" t="s">
        <v>40</v>
      </c>
      <c r="P337" s="183">
        <f>I337+J337</f>
        <v>0</v>
      </c>
      <c r="Q337" s="183">
        <f>ROUND(I337*H337,2)</f>
        <v>0</v>
      </c>
      <c r="R337" s="183">
        <f>ROUND(J337*H337,2)</f>
        <v>0</v>
      </c>
      <c r="S337" s="62"/>
      <c r="T337" s="184">
        <f>S337*H337</f>
        <v>0</v>
      </c>
      <c r="U337" s="184">
        <v>0</v>
      </c>
      <c r="V337" s="184">
        <f>U337*H337</f>
        <v>0</v>
      </c>
      <c r="W337" s="184">
        <v>0</v>
      </c>
      <c r="X337" s="185">
        <f>W337*H337</f>
        <v>0</v>
      </c>
      <c r="Y337" s="32"/>
      <c r="Z337" s="32"/>
      <c r="AA337" s="32"/>
      <c r="AB337" s="32"/>
      <c r="AC337" s="32"/>
      <c r="AD337" s="32"/>
      <c r="AE337" s="32"/>
      <c r="AR337" s="186" t="s">
        <v>172</v>
      </c>
      <c r="AT337" s="186" t="s">
        <v>152</v>
      </c>
      <c r="AU337" s="186" t="s">
        <v>158</v>
      </c>
      <c r="AY337" s="15" t="s">
        <v>147</v>
      </c>
      <c r="BE337" s="187">
        <f>IF(O337="základní",K337,0)</f>
        <v>0</v>
      </c>
      <c r="BF337" s="187">
        <f>IF(O337="snížená",K337,0)</f>
        <v>0</v>
      </c>
      <c r="BG337" s="187">
        <f>IF(O337="zákl. přenesená",K337,0)</f>
        <v>0</v>
      </c>
      <c r="BH337" s="187">
        <f>IF(O337="sníž. přenesená",K337,0)</f>
        <v>0</v>
      </c>
      <c r="BI337" s="187">
        <f>IF(O337="nulová",K337,0)</f>
        <v>0</v>
      </c>
      <c r="BJ337" s="15" t="s">
        <v>79</v>
      </c>
      <c r="BK337" s="187">
        <f>ROUND(P337*H337,2)</f>
        <v>0</v>
      </c>
      <c r="BL337" s="15" t="s">
        <v>172</v>
      </c>
      <c r="BM337" s="186" t="s">
        <v>638</v>
      </c>
    </row>
    <row r="338" spans="1:65" s="2" customFormat="1" ht="10.65">
      <c r="A338" s="32"/>
      <c r="B338" s="33"/>
      <c r="C338" s="34"/>
      <c r="D338" s="188" t="s">
        <v>160</v>
      </c>
      <c r="E338" s="34"/>
      <c r="F338" s="189" t="s">
        <v>639</v>
      </c>
      <c r="G338" s="34"/>
      <c r="H338" s="34"/>
      <c r="I338" s="190"/>
      <c r="J338" s="190"/>
      <c r="K338" s="34"/>
      <c r="L338" s="34"/>
      <c r="M338" s="37"/>
      <c r="N338" s="191"/>
      <c r="O338" s="192"/>
      <c r="P338" s="62"/>
      <c r="Q338" s="62"/>
      <c r="R338" s="62"/>
      <c r="S338" s="62"/>
      <c r="T338" s="62"/>
      <c r="U338" s="62"/>
      <c r="V338" s="62"/>
      <c r="W338" s="62"/>
      <c r="X338" s="63"/>
      <c r="Y338" s="32"/>
      <c r="Z338" s="32"/>
      <c r="AA338" s="32"/>
      <c r="AB338" s="32"/>
      <c r="AC338" s="32"/>
      <c r="AD338" s="32"/>
      <c r="AE338" s="32"/>
      <c r="AT338" s="15" t="s">
        <v>160</v>
      </c>
      <c r="AU338" s="15" t="s">
        <v>158</v>
      </c>
    </row>
    <row r="339" spans="1:65" s="2" customFormat="1" ht="24.1" customHeight="1">
      <c r="A339" s="32"/>
      <c r="B339" s="33"/>
      <c r="C339" s="193" t="s">
        <v>640</v>
      </c>
      <c r="D339" s="193" t="s">
        <v>162</v>
      </c>
      <c r="E339" s="194" t="s">
        <v>641</v>
      </c>
      <c r="F339" s="195" t="s">
        <v>642</v>
      </c>
      <c r="G339" s="196" t="s">
        <v>389</v>
      </c>
      <c r="H339" s="197">
        <v>15</v>
      </c>
      <c r="I339" s="198"/>
      <c r="J339" s="199"/>
      <c r="K339" s="200">
        <f>ROUND(P339*H339,2)</f>
        <v>0</v>
      </c>
      <c r="L339" s="195" t="s">
        <v>295</v>
      </c>
      <c r="M339" s="201"/>
      <c r="N339" s="202" t="s">
        <v>20</v>
      </c>
      <c r="O339" s="182" t="s">
        <v>40</v>
      </c>
      <c r="P339" s="183">
        <f>I339+J339</f>
        <v>0</v>
      </c>
      <c r="Q339" s="183">
        <f>ROUND(I339*H339,2)</f>
        <v>0</v>
      </c>
      <c r="R339" s="183">
        <f>ROUND(J339*H339,2)</f>
        <v>0</v>
      </c>
      <c r="S339" s="62"/>
      <c r="T339" s="184">
        <f>S339*H339</f>
        <v>0</v>
      </c>
      <c r="U339" s="184">
        <v>6.9899999999999997E-3</v>
      </c>
      <c r="V339" s="184">
        <f>U339*H339</f>
        <v>0.10485</v>
      </c>
      <c r="W339" s="184">
        <v>0</v>
      </c>
      <c r="X339" s="185">
        <f>W339*H339</f>
        <v>0</v>
      </c>
      <c r="Y339" s="32"/>
      <c r="Z339" s="32"/>
      <c r="AA339" s="32"/>
      <c r="AB339" s="32"/>
      <c r="AC339" s="32"/>
      <c r="AD339" s="32"/>
      <c r="AE339" s="32"/>
      <c r="AR339" s="186" t="s">
        <v>191</v>
      </c>
      <c r="AT339" s="186" t="s">
        <v>162</v>
      </c>
      <c r="AU339" s="186" t="s">
        <v>158</v>
      </c>
      <c r="AY339" s="15" t="s">
        <v>147</v>
      </c>
      <c r="BE339" s="187">
        <f>IF(O339="základní",K339,0)</f>
        <v>0</v>
      </c>
      <c r="BF339" s="187">
        <f>IF(O339="snížená",K339,0)</f>
        <v>0</v>
      </c>
      <c r="BG339" s="187">
        <f>IF(O339="zákl. přenesená",K339,0)</f>
        <v>0</v>
      </c>
      <c r="BH339" s="187">
        <f>IF(O339="sníž. přenesená",K339,0)</f>
        <v>0</v>
      </c>
      <c r="BI339" s="187">
        <f>IF(O339="nulová",K339,0)</f>
        <v>0</v>
      </c>
      <c r="BJ339" s="15" t="s">
        <v>79</v>
      </c>
      <c r="BK339" s="187">
        <f>ROUND(P339*H339,2)</f>
        <v>0</v>
      </c>
      <c r="BL339" s="15" t="s">
        <v>172</v>
      </c>
      <c r="BM339" s="186" t="s">
        <v>643</v>
      </c>
    </row>
    <row r="340" spans="1:65" s="12" customFormat="1" ht="20.85" customHeight="1">
      <c r="B340" s="157"/>
      <c r="C340" s="158"/>
      <c r="D340" s="159" t="s">
        <v>70</v>
      </c>
      <c r="E340" s="172" t="s">
        <v>644</v>
      </c>
      <c r="F340" s="172" t="s">
        <v>645</v>
      </c>
      <c r="G340" s="158"/>
      <c r="H340" s="158"/>
      <c r="I340" s="161"/>
      <c r="J340" s="161"/>
      <c r="K340" s="173">
        <f>BK340</f>
        <v>0</v>
      </c>
      <c r="L340" s="158"/>
      <c r="M340" s="163"/>
      <c r="N340" s="164"/>
      <c r="O340" s="165"/>
      <c r="P340" s="165"/>
      <c r="Q340" s="166">
        <f>SUM(Q341:Q348)</f>
        <v>0</v>
      </c>
      <c r="R340" s="166">
        <f>SUM(R341:R348)</f>
        <v>0</v>
      </c>
      <c r="S340" s="165"/>
      <c r="T340" s="167">
        <f>SUM(T341:T348)</f>
        <v>0</v>
      </c>
      <c r="U340" s="165"/>
      <c r="V340" s="167">
        <f>SUM(V341:V348)</f>
        <v>4.2500000000000003E-3</v>
      </c>
      <c r="W340" s="165"/>
      <c r="X340" s="168">
        <f>SUM(X341:X348)</f>
        <v>0</v>
      </c>
      <c r="AR340" s="169" t="s">
        <v>79</v>
      </c>
      <c r="AT340" s="170" t="s">
        <v>70</v>
      </c>
      <c r="AU340" s="170" t="s">
        <v>81</v>
      </c>
      <c r="AY340" s="169" t="s">
        <v>147</v>
      </c>
      <c r="BK340" s="171">
        <f>SUM(BK341:BK348)</f>
        <v>0</v>
      </c>
    </row>
    <row r="341" spans="1:65" s="2" customFormat="1" ht="22.55">
      <c r="A341" s="32"/>
      <c r="B341" s="33"/>
      <c r="C341" s="174" t="s">
        <v>646</v>
      </c>
      <c r="D341" s="174" t="s">
        <v>152</v>
      </c>
      <c r="E341" s="175" t="s">
        <v>647</v>
      </c>
      <c r="F341" s="176" t="s">
        <v>648</v>
      </c>
      <c r="G341" s="177" t="s">
        <v>389</v>
      </c>
      <c r="H341" s="178">
        <v>150</v>
      </c>
      <c r="I341" s="179"/>
      <c r="J341" s="179"/>
      <c r="K341" s="180">
        <f>ROUND(P341*H341,2)</f>
        <v>0</v>
      </c>
      <c r="L341" s="176" t="s">
        <v>156</v>
      </c>
      <c r="M341" s="37"/>
      <c r="N341" s="181" t="s">
        <v>20</v>
      </c>
      <c r="O341" s="182" t="s">
        <v>40</v>
      </c>
      <c r="P341" s="183">
        <f>I341+J341</f>
        <v>0</v>
      </c>
      <c r="Q341" s="183">
        <f>ROUND(I341*H341,2)</f>
        <v>0</v>
      </c>
      <c r="R341" s="183">
        <f>ROUND(J341*H341,2)</f>
        <v>0</v>
      </c>
      <c r="S341" s="62"/>
      <c r="T341" s="184">
        <f>S341*H341</f>
        <v>0</v>
      </c>
      <c r="U341" s="184">
        <v>0</v>
      </c>
      <c r="V341" s="184">
        <f>U341*H341</f>
        <v>0</v>
      </c>
      <c r="W341" s="184">
        <v>0</v>
      </c>
      <c r="X341" s="185">
        <f>W341*H341</f>
        <v>0</v>
      </c>
      <c r="Y341" s="32"/>
      <c r="Z341" s="32"/>
      <c r="AA341" s="32"/>
      <c r="AB341" s="32"/>
      <c r="AC341" s="32"/>
      <c r="AD341" s="32"/>
      <c r="AE341" s="32"/>
      <c r="AR341" s="186" t="s">
        <v>157</v>
      </c>
      <c r="AT341" s="186" t="s">
        <v>152</v>
      </c>
      <c r="AU341" s="186" t="s">
        <v>158</v>
      </c>
      <c r="AY341" s="15" t="s">
        <v>147</v>
      </c>
      <c r="BE341" s="187">
        <f>IF(O341="základní",K341,0)</f>
        <v>0</v>
      </c>
      <c r="BF341" s="187">
        <f>IF(O341="snížená",K341,0)</f>
        <v>0</v>
      </c>
      <c r="BG341" s="187">
        <f>IF(O341="zákl. přenesená",K341,0)</f>
        <v>0</v>
      </c>
      <c r="BH341" s="187">
        <f>IF(O341="sníž. přenesená",K341,0)</f>
        <v>0</v>
      </c>
      <c r="BI341" s="187">
        <f>IF(O341="nulová",K341,0)</f>
        <v>0</v>
      </c>
      <c r="BJ341" s="15" t="s">
        <v>79</v>
      </c>
      <c r="BK341" s="187">
        <f>ROUND(P341*H341,2)</f>
        <v>0</v>
      </c>
      <c r="BL341" s="15" t="s">
        <v>157</v>
      </c>
      <c r="BM341" s="186" t="s">
        <v>649</v>
      </c>
    </row>
    <row r="342" spans="1:65" s="2" customFormat="1" ht="10.65">
      <c r="A342" s="32"/>
      <c r="B342" s="33"/>
      <c r="C342" s="34"/>
      <c r="D342" s="188" t="s">
        <v>160</v>
      </c>
      <c r="E342" s="34"/>
      <c r="F342" s="189" t="s">
        <v>650</v>
      </c>
      <c r="G342" s="34"/>
      <c r="H342" s="34"/>
      <c r="I342" s="190"/>
      <c r="J342" s="190"/>
      <c r="K342" s="34"/>
      <c r="L342" s="34"/>
      <c r="M342" s="37"/>
      <c r="N342" s="191"/>
      <c r="O342" s="192"/>
      <c r="P342" s="62"/>
      <c r="Q342" s="62"/>
      <c r="R342" s="62"/>
      <c r="S342" s="62"/>
      <c r="T342" s="62"/>
      <c r="U342" s="62"/>
      <c r="V342" s="62"/>
      <c r="W342" s="62"/>
      <c r="X342" s="63"/>
      <c r="Y342" s="32"/>
      <c r="Z342" s="32"/>
      <c r="AA342" s="32"/>
      <c r="AB342" s="32"/>
      <c r="AC342" s="32"/>
      <c r="AD342" s="32"/>
      <c r="AE342" s="32"/>
      <c r="AT342" s="15" t="s">
        <v>160</v>
      </c>
      <c r="AU342" s="15" t="s">
        <v>158</v>
      </c>
    </row>
    <row r="343" spans="1:65" s="2" customFormat="1" ht="24.1" customHeight="1">
      <c r="A343" s="32"/>
      <c r="B343" s="33"/>
      <c r="C343" s="193" t="s">
        <v>651</v>
      </c>
      <c r="D343" s="193" t="s">
        <v>162</v>
      </c>
      <c r="E343" s="194" t="s">
        <v>652</v>
      </c>
      <c r="F343" s="195" t="s">
        <v>653</v>
      </c>
      <c r="G343" s="196" t="s">
        <v>654</v>
      </c>
      <c r="H343" s="197">
        <v>1</v>
      </c>
      <c r="I343" s="198"/>
      <c r="J343" s="199"/>
      <c r="K343" s="200">
        <f>ROUND(P343*H343,2)</f>
        <v>0</v>
      </c>
      <c r="L343" s="195" t="s">
        <v>295</v>
      </c>
      <c r="M343" s="201"/>
      <c r="N343" s="202" t="s">
        <v>20</v>
      </c>
      <c r="O343" s="182" t="s">
        <v>40</v>
      </c>
      <c r="P343" s="183">
        <f>I343+J343</f>
        <v>0</v>
      </c>
      <c r="Q343" s="183">
        <f>ROUND(I343*H343,2)</f>
        <v>0</v>
      </c>
      <c r="R343" s="183">
        <f>ROUND(J343*H343,2)</f>
        <v>0</v>
      </c>
      <c r="S343" s="62"/>
      <c r="T343" s="184">
        <f>S343*H343</f>
        <v>0</v>
      </c>
      <c r="U343" s="184">
        <v>3.16E-3</v>
      </c>
      <c r="V343" s="184">
        <f>U343*H343</f>
        <v>3.16E-3</v>
      </c>
      <c r="W343" s="184">
        <v>0</v>
      </c>
      <c r="X343" s="185">
        <f>W343*H343</f>
        <v>0</v>
      </c>
      <c r="Y343" s="32"/>
      <c r="Z343" s="32"/>
      <c r="AA343" s="32"/>
      <c r="AB343" s="32"/>
      <c r="AC343" s="32"/>
      <c r="AD343" s="32"/>
      <c r="AE343" s="32"/>
      <c r="AR343" s="186" t="s">
        <v>165</v>
      </c>
      <c r="AT343" s="186" t="s">
        <v>162</v>
      </c>
      <c r="AU343" s="186" t="s">
        <v>158</v>
      </c>
      <c r="AY343" s="15" t="s">
        <v>147</v>
      </c>
      <c r="BE343" s="187">
        <f>IF(O343="základní",K343,0)</f>
        <v>0</v>
      </c>
      <c r="BF343" s="187">
        <f>IF(O343="snížená",K343,0)</f>
        <v>0</v>
      </c>
      <c r="BG343" s="187">
        <f>IF(O343="zákl. přenesená",K343,0)</f>
        <v>0</v>
      </c>
      <c r="BH343" s="187">
        <f>IF(O343="sníž. přenesená",K343,0)</f>
        <v>0</v>
      </c>
      <c r="BI343" s="187">
        <f>IF(O343="nulová",K343,0)</f>
        <v>0</v>
      </c>
      <c r="BJ343" s="15" t="s">
        <v>79</v>
      </c>
      <c r="BK343" s="187">
        <f>ROUND(P343*H343,2)</f>
        <v>0</v>
      </c>
      <c r="BL343" s="15" t="s">
        <v>157</v>
      </c>
      <c r="BM343" s="186" t="s">
        <v>655</v>
      </c>
    </row>
    <row r="344" spans="1:65" s="2" customFormat="1" ht="24.1" customHeight="1">
      <c r="A344" s="32"/>
      <c r="B344" s="33"/>
      <c r="C344" s="193" t="s">
        <v>656</v>
      </c>
      <c r="D344" s="193" t="s">
        <v>162</v>
      </c>
      <c r="E344" s="194" t="s">
        <v>657</v>
      </c>
      <c r="F344" s="195" t="s">
        <v>658</v>
      </c>
      <c r="G344" s="196" t="s">
        <v>654</v>
      </c>
      <c r="H344" s="197">
        <v>1</v>
      </c>
      <c r="I344" s="198"/>
      <c r="J344" s="199"/>
      <c r="K344" s="200">
        <f>ROUND(P344*H344,2)</f>
        <v>0</v>
      </c>
      <c r="L344" s="195" t="s">
        <v>295</v>
      </c>
      <c r="M344" s="201"/>
      <c r="N344" s="202" t="s">
        <v>20</v>
      </c>
      <c r="O344" s="182" t="s">
        <v>40</v>
      </c>
      <c r="P344" s="183">
        <f>I344+J344</f>
        <v>0</v>
      </c>
      <c r="Q344" s="183">
        <f>ROUND(I344*H344,2)</f>
        <v>0</v>
      </c>
      <c r="R344" s="183">
        <f>ROUND(J344*H344,2)</f>
        <v>0</v>
      </c>
      <c r="S344" s="62"/>
      <c r="T344" s="184">
        <f>S344*H344</f>
        <v>0</v>
      </c>
      <c r="U344" s="184">
        <v>1.09E-3</v>
      </c>
      <c r="V344" s="184">
        <f>U344*H344</f>
        <v>1.09E-3</v>
      </c>
      <c r="W344" s="184">
        <v>0</v>
      </c>
      <c r="X344" s="185">
        <f>W344*H344</f>
        <v>0</v>
      </c>
      <c r="Y344" s="32"/>
      <c r="Z344" s="32"/>
      <c r="AA344" s="32"/>
      <c r="AB344" s="32"/>
      <c r="AC344" s="32"/>
      <c r="AD344" s="32"/>
      <c r="AE344" s="32"/>
      <c r="AR344" s="186" t="s">
        <v>165</v>
      </c>
      <c r="AT344" s="186" t="s">
        <v>162</v>
      </c>
      <c r="AU344" s="186" t="s">
        <v>158</v>
      </c>
      <c r="AY344" s="15" t="s">
        <v>147</v>
      </c>
      <c r="BE344" s="187">
        <f>IF(O344="základní",K344,0)</f>
        <v>0</v>
      </c>
      <c r="BF344" s="187">
        <f>IF(O344="snížená",K344,0)</f>
        <v>0</v>
      </c>
      <c r="BG344" s="187">
        <f>IF(O344="zákl. přenesená",K344,0)</f>
        <v>0</v>
      </c>
      <c r="BH344" s="187">
        <f>IF(O344="sníž. přenesená",K344,0)</f>
        <v>0</v>
      </c>
      <c r="BI344" s="187">
        <f>IF(O344="nulová",K344,0)</f>
        <v>0</v>
      </c>
      <c r="BJ344" s="15" t="s">
        <v>79</v>
      </c>
      <c r="BK344" s="187">
        <f>ROUND(P344*H344,2)</f>
        <v>0</v>
      </c>
      <c r="BL344" s="15" t="s">
        <v>157</v>
      </c>
      <c r="BM344" s="186" t="s">
        <v>659</v>
      </c>
    </row>
    <row r="345" spans="1:65" s="2" customFormat="1" ht="24.1" customHeight="1">
      <c r="A345" s="32"/>
      <c r="B345" s="33"/>
      <c r="C345" s="174" t="s">
        <v>660</v>
      </c>
      <c r="D345" s="174" t="s">
        <v>152</v>
      </c>
      <c r="E345" s="175" t="s">
        <v>661</v>
      </c>
      <c r="F345" s="176" t="s">
        <v>662</v>
      </c>
      <c r="G345" s="177" t="s">
        <v>389</v>
      </c>
      <c r="H345" s="178">
        <v>200</v>
      </c>
      <c r="I345" s="179"/>
      <c r="J345" s="179"/>
      <c r="K345" s="180">
        <f>ROUND(P345*H345,2)</f>
        <v>0</v>
      </c>
      <c r="L345" s="176" t="s">
        <v>156</v>
      </c>
      <c r="M345" s="37"/>
      <c r="N345" s="181" t="s">
        <v>20</v>
      </c>
      <c r="O345" s="182" t="s">
        <v>40</v>
      </c>
      <c r="P345" s="183">
        <f>I345+J345</f>
        <v>0</v>
      </c>
      <c r="Q345" s="183">
        <f>ROUND(I345*H345,2)</f>
        <v>0</v>
      </c>
      <c r="R345" s="183">
        <f>ROUND(J345*H345,2)</f>
        <v>0</v>
      </c>
      <c r="S345" s="62"/>
      <c r="T345" s="184">
        <f>S345*H345</f>
        <v>0</v>
      </c>
      <c r="U345" s="184">
        <v>0</v>
      </c>
      <c r="V345" s="184">
        <f>U345*H345</f>
        <v>0</v>
      </c>
      <c r="W345" s="184">
        <v>0</v>
      </c>
      <c r="X345" s="185">
        <f>W345*H345</f>
        <v>0</v>
      </c>
      <c r="Y345" s="32"/>
      <c r="Z345" s="32"/>
      <c r="AA345" s="32"/>
      <c r="AB345" s="32"/>
      <c r="AC345" s="32"/>
      <c r="AD345" s="32"/>
      <c r="AE345" s="32"/>
      <c r="AR345" s="186" t="s">
        <v>157</v>
      </c>
      <c r="AT345" s="186" t="s">
        <v>152</v>
      </c>
      <c r="AU345" s="186" t="s">
        <v>158</v>
      </c>
      <c r="AY345" s="15" t="s">
        <v>147</v>
      </c>
      <c r="BE345" s="187">
        <f>IF(O345="základní",K345,0)</f>
        <v>0</v>
      </c>
      <c r="BF345" s="187">
        <f>IF(O345="snížená",K345,0)</f>
        <v>0</v>
      </c>
      <c r="BG345" s="187">
        <f>IF(O345="zákl. přenesená",K345,0)</f>
        <v>0</v>
      </c>
      <c r="BH345" s="187">
        <f>IF(O345="sníž. přenesená",K345,0)</f>
        <v>0</v>
      </c>
      <c r="BI345" s="187">
        <f>IF(O345="nulová",K345,0)</f>
        <v>0</v>
      </c>
      <c r="BJ345" s="15" t="s">
        <v>79</v>
      </c>
      <c r="BK345" s="187">
        <f>ROUND(P345*H345,2)</f>
        <v>0</v>
      </c>
      <c r="BL345" s="15" t="s">
        <v>157</v>
      </c>
      <c r="BM345" s="186" t="s">
        <v>663</v>
      </c>
    </row>
    <row r="346" spans="1:65" s="2" customFormat="1" ht="10.65">
      <c r="A346" s="32"/>
      <c r="B346" s="33"/>
      <c r="C346" s="34"/>
      <c r="D346" s="188" t="s">
        <v>160</v>
      </c>
      <c r="E346" s="34"/>
      <c r="F346" s="189" t="s">
        <v>664</v>
      </c>
      <c r="G346" s="34"/>
      <c r="H346" s="34"/>
      <c r="I346" s="190"/>
      <c r="J346" s="190"/>
      <c r="K346" s="34"/>
      <c r="L346" s="34"/>
      <c r="M346" s="37"/>
      <c r="N346" s="191"/>
      <c r="O346" s="192"/>
      <c r="P346" s="62"/>
      <c r="Q346" s="62"/>
      <c r="R346" s="62"/>
      <c r="S346" s="62"/>
      <c r="T346" s="62"/>
      <c r="U346" s="62"/>
      <c r="V346" s="62"/>
      <c r="W346" s="62"/>
      <c r="X346" s="63"/>
      <c r="Y346" s="32"/>
      <c r="Z346" s="32"/>
      <c r="AA346" s="32"/>
      <c r="AB346" s="32"/>
      <c r="AC346" s="32"/>
      <c r="AD346" s="32"/>
      <c r="AE346" s="32"/>
      <c r="AT346" s="15" t="s">
        <v>160</v>
      </c>
      <c r="AU346" s="15" t="s">
        <v>158</v>
      </c>
    </row>
    <row r="347" spans="1:65" s="2" customFormat="1" ht="21.8" customHeight="1">
      <c r="A347" s="32"/>
      <c r="B347" s="33"/>
      <c r="C347" s="193" t="s">
        <v>665</v>
      </c>
      <c r="D347" s="193" t="s">
        <v>162</v>
      </c>
      <c r="E347" s="194" t="s">
        <v>666</v>
      </c>
      <c r="F347" s="195" t="s">
        <v>667</v>
      </c>
      <c r="G347" s="196" t="s">
        <v>155</v>
      </c>
      <c r="H347" s="197">
        <v>60</v>
      </c>
      <c r="I347" s="198"/>
      <c r="J347" s="199"/>
      <c r="K347" s="200">
        <f>ROUND(P347*H347,2)</f>
        <v>0</v>
      </c>
      <c r="L347" s="195" t="s">
        <v>20</v>
      </c>
      <c r="M347" s="201"/>
      <c r="N347" s="202" t="s">
        <v>20</v>
      </c>
      <c r="O347" s="182" t="s">
        <v>40</v>
      </c>
      <c r="P347" s="183">
        <f>I347+J347</f>
        <v>0</v>
      </c>
      <c r="Q347" s="183">
        <f>ROUND(I347*H347,2)</f>
        <v>0</v>
      </c>
      <c r="R347" s="183">
        <f>ROUND(J347*H347,2)</f>
        <v>0</v>
      </c>
      <c r="S347" s="62"/>
      <c r="T347" s="184">
        <f>S347*H347</f>
        <v>0</v>
      </c>
      <c r="U347" s="184">
        <v>0</v>
      </c>
      <c r="V347" s="184">
        <f>U347*H347</f>
        <v>0</v>
      </c>
      <c r="W347" s="184">
        <v>0</v>
      </c>
      <c r="X347" s="185">
        <f>W347*H347</f>
        <v>0</v>
      </c>
      <c r="Y347" s="32"/>
      <c r="Z347" s="32"/>
      <c r="AA347" s="32"/>
      <c r="AB347" s="32"/>
      <c r="AC347" s="32"/>
      <c r="AD347" s="32"/>
      <c r="AE347" s="32"/>
      <c r="AR347" s="186" t="s">
        <v>165</v>
      </c>
      <c r="AT347" s="186" t="s">
        <v>162</v>
      </c>
      <c r="AU347" s="186" t="s">
        <v>158</v>
      </c>
      <c r="AY347" s="15" t="s">
        <v>147</v>
      </c>
      <c r="BE347" s="187">
        <f>IF(O347="základní",K347,0)</f>
        <v>0</v>
      </c>
      <c r="BF347" s="187">
        <f>IF(O347="snížená",K347,0)</f>
        <v>0</v>
      </c>
      <c r="BG347" s="187">
        <f>IF(O347="zákl. přenesená",K347,0)</f>
        <v>0</v>
      </c>
      <c r="BH347" s="187">
        <f>IF(O347="sníž. přenesená",K347,0)</f>
        <v>0</v>
      </c>
      <c r="BI347" s="187">
        <f>IF(O347="nulová",K347,0)</f>
        <v>0</v>
      </c>
      <c r="BJ347" s="15" t="s">
        <v>79</v>
      </c>
      <c r="BK347" s="187">
        <f>ROUND(P347*H347,2)</f>
        <v>0</v>
      </c>
      <c r="BL347" s="15" t="s">
        <v>157</v>
      </c>
      <c r="BM347" s="186" t="s">
        <v>668</v>
      </c>
    </row>
    <row r="348" spans="1:65" s="2" customFormat="1" ht="24.1" customHeight="1">
      <c r="A348" s="32"/>
      <c r="B348" s="33"/>
      <c r="C348" s="193" t="s">
        <v>669</v>
      </c>
      <c r="D348" s="193" t="s">
        <v>162</v>
      </c>
      <c r="E348" s="194" t="s">
        <v>670</v>
      </c>
      <c r="F348" s="195" t="s">
        <v>671</v>
      </c>
      <c r="G348" s="196" t="s">
        <v>155</v>
      </c>
      <c r="H348" s="197">
        <v>40</v>
      </c>
      <c r="I348" s="198"/>
      <c r="J348" s="199"/>
      <c r="K348" s="200">
        <f>ROUND(P348*H348,2)</f>
        <v>0</v>
      </c>
      <c r="L348" s="195" t="s">
        <v>20</v>
      </c>
      <c r="M348" s="201"/>
      <c r="N348" s="202" t="s">
        <v>20</v>
      </c>
      <c r="O348" s="182" t="s">
        <v>40</v>
      </c>
      <c r="P348" s="183">
        <f>I348+J348</f>
        <v>0</v>
      </c>
      <c r="Q348" s="183">
        <f>ROUND(I348*H348,2)</f>
        <v>0</v>
      </c>
      <c r="R348" s="183">
        <f>ROUND(J348*H348,2)</f>
        <v>0</v>
      </c>
      <c r="S348" s="62"/>
      <c r="T348" s="184">
        <f>S348*H348</f>
        <v>0</v>
      </c>
      <c r="U348" s="184">
        <v>0</v>
      </c>
      <c r="V348" s="184">
        <f>U348*H348</f>
        <v>0</v>
      </c>
      <c r="W348" s="184">
        <v>0</v>
      </c>
      <c r="X348" s="185">
        <f>W348*H348</f>
        <v>0</v>
      </c>
      <c r="Y348" s="32"/>
      <c r="Z348" s="32"/>
      <c r="AA348" s="32"/>
      <c r="AB348" s="32"/>
      <c r="AC348" s="32"/>
      <c r="AD348" s="32"/>
      <c r="AE348" s="32"/>
      <c r="AR348" s="186" t="s">
        <v>165</v>
      </c>
      <c r="AT348" s="186" t="s">
        <v>162</v>
      </c>
      <c r="AU348" s="186" t="s">
        <v>158</v>
      </c>
      <c r="AY348" s="15" t="s">
        <v>147</v>
      </c>
      <c r="BE348" s="187">
        <f>IF(O348="základní",K348,0)</f>
        <v>0</v>
      </c>
      <c r="BF348" s="187">
        <f>IF(O348="snížená",K348,0)</f>
        <v>0</v>
      </c>
      <c r="BG348" s="187">
        <f>IF(O348="zákl. přenesená",K348,0)</f>
        <v>0</v>
      </c>
      <c r="BH348" s="187">
        <f>IF(O348="sníž. přenesená",K348,0)</f>
        <v>0</v>
      </c>
      <c r="BI348" s="187">
        <f>IF(O348="nulová",K348,0)</f>
        <v>0</v>
      </c>
      <c r="BJ348" s="15" t="s">
        <v>79</v>
      </c>
      <c r="BK348" s="187">
        <f>ROUND(P348*H348,2)</f>
        <v>0</v>
      </c>
      <c r="BL348" s="15" t="s">
        <v>157</v>
      </c>
      <c r="BM348" s="186" t="s">
        <v>672</v>
      </c>
    </row>
    <row r="349" spans="1:65" s="12" customFormat="1" ht="20.85" customHeight="1">
      <c r="B349" s="157"/>
      <c r="C349" s="158"/>
      <c r="D349" s="159" t="s">
        <v>70</v>
      </c>
      <c r="E349" s="172" t="s">
        <v>673</v>
      </c>
      <c r="F349" s="172" t="s">
        <v>674</v>
      </c>
      <c r="G349" s="158"/>
      <c r="H349" s="158"/>
      <c r="I349" s="161"/>
      <c r="J349" s="161"/>
      <c r="K349" s="173">
        <f>BK349</f>
        <v>0</v>
      </c>
      <c r="L349" s="158"/>
      <c r="M349" s="163"/>
      <c r="N349" s="164"/>
      <c r="O349" s="165"/>
      <c r="P349" s="165"/>
      <c r="Q349" s="166">
        <f>SUM(Q350:Q372)</f>
        <v>0</v>
      </c>
      <c r="R349" s="166">
        <f>SUM(R350:R372)</f>
        <v>0</v>
      </c>
      <c r="S349" s="165"/>
      <c r="T349" s="167">
        <f>SUM(T350:T372)</f>
        <v>0</v>
      </c>
      <c r="U349" s="165"/>
      <c r="V349" s="167">
        <f>SUM(V350:V372)</f>
        <v>8.8399999999999989E-3</v>
      </c>
      <c r="W349" s="165"/>
      <c r="X349" s="168">
        <f>SUM(X350:X372)</f>
        <v>1.6020000000000001</v>
      </c>
      <c r="AR349" s="169" t="s">
        <v>79</v>
      </c>
      <c r="AT349" s="170" t="s">
        <v>70</v>
      </c>
      <c r="AU349" s="170" t="s">
        <v>81</v>
      </c>
      <c r="AY349" s="169" t="s">
        <v>147</v>
      </c>
      <c r="BK349" s="171">
        <f>SUM(BK350:BK372)</f>
        <v>0</v>
      </c>
    </row>
    <row r="350" spans="1:65" s="2" customFormat="1" ht="24.1" customHeight="1">
      <c r="A350" s="32"/>
      <c r="B350" s="33"/>
      <c r="C350" s="174" t="s">
        <v>675</v>
      </c>
      <c r="D350" s="174" t="s">
        <v>152</v>
      </c>
      <c r="E350" s="175" t="s">
        <v>676</v>
      </c>
      <c r="F350" s="176" t="s">
        <v>677</v>
      </c>
      <c r="G350" s="177" t="s">
        <v>155</v>
      </c>
      <c r="H350" s="178">
        <v>17</v>
      </c>
      <c r="I350" s="179"/>
      <c r="J350" s="179"/>
      <c r="K350" s="180">
        <f>ROUND(P350*H350,2)</f>
        <v>0</v>
      </c>
      <c r="L350" s="176" t="s">
        <v>156</v>
      </c>
      <c r="M350" s="37"/>
      <c r="N350" s="181" t="s">
        <v>20</v>
      </c>
      <c r="O350" s="182" t="s">
        <v>40</v>
      </c>
      <c r="P350" s="183">
        <f>I350+J350</f>
        <v>0</v>
      </c>
      <c r="Q350" s="183">
        <f>ROUND(I350*H350,2)</f>
        <v>0</v>
      </c>
      <c r="R350" s="183">
        <f>ROUND(J350*H350,2)</f>
        <v>0</v>
      </c>
      <c r="S350" s="62"/>
      <c r="T350" s="184">
        <f>S350*H350</f>
        <v>0</v>
      </c>
      <c r="U350" s="184">
        <v>0</v>
      </c>
      <c r="V350" s="184">
        <f>U350*H350</f>
        <v>0</v>
      </c>
      <c r="W350" s="184">
        <v>4.0000000000000001E-3</v>
      </c>
      <c r="X350" s="185">
        <f>W350*H350</f>
        <v>6.8000000000000005E-2</v>
      </c>
      <c r="Y350" s="32"/>
      <c r="Z350" s="32"/>
      <c r="AA350" s="32"/>
      <c r="AB350" s="32"/>
      <c r="AC350" s="32"/>
      <c r="AD350" s="32"/>
      <c r="AE350" s="32"/>
      <c r="AR350" s="186" t="s">
        <v>403</v>
      </c>
      <c r="AT350" s="186" t="s">
        <v>152</v>
      </c>
      <c r="AU350" s="186" t="s">
        <v>158</v>
      </c>
      <c r="AY350" s="15" t="s">
        <v>147</v>
      </c>
      <c r="BE350" s="187">
        <f>IF(O350="základní",K350,0)</f>
        <v>0</v>
      </c>
      <c r="BF350" s="187">
        <f>IF(O350="snížená",K350,0)</f>
        <v>0</v>
      </c>
      <c r="BG350" s="187">
        <f>IF(O350="zákl. přenesená",K350,0)</f>
        <v>0</v>
      </c>
      <c r="BH350" s="187">
        <f>IF(O350="sníž. přenesená",K350,0)</f>
        <v>0</v>
      </c>
      <c r="BI350" s="187">
        <f>IF(O350="nulová",K350,0)</f>
        <v>0</v>
      </c>
      <c r="BJ350" s="15" t="s">
        <v>79</v>
      </c>
      <c r="BK350" s="187">
        <f>ROUND(P350*H350,2)</f>
        <v>0</v>
      </c>
      <c r="BL350" s="15" t="s">
        <v>403</v>
      </c>
      <c r="BM350" s="186" t="s">
        <v>678</v>
      </c>
    </row>
    <row r="351" spans="1:65" s="2" customFormat="1" ht="10.65">
      <c r="A351" s="32"/>
      <c r="B351" s="33"/>
      <c r="C351" s="34"/>
      <c r="D351" s="188" t="s">
        <v>160</v>
      </c>
      <c r="E351" s="34"/>
      <c r="F351" s="189" t="s">
        <v>679</v>
      </c>
      <c r="G351" s="34"/>
      <c r="H351" s="34"/>
      <c r="I351" s="190"/>
      <c r="J351" s="190"/>
      <c r="K351" s="34"/>
      <c r="L351" s="34"/>
      <c r="M351" s="37"/>
      <c r="N351" s="191"/>
      <c r="O351" s="192"/>
      <c r="P351" s="62"/>
      <c r="Q351" s="62"/>
      <c r="R351" s="62"/>
      <c r="S351" s="62"/>
      <c r="T351" s="62"/>
      <c r="U351" s="62"/>
      <c r="V351" s="62"/>
      <c r="W351" s="62"/>
      <c r="X351" s="63"/>
      <c r="Y351" s="32"/>
      <c r="Z351" s="32"/>
      <c r="AA351" s="32"/>
      <c r="AB351" s="32"/>
      <c r="AC351" s="32"/>
      <c r="AD351" s="32"/>
      <c r="AE351" s="32"/>
      <c r="AT351" s="15" t="s">
        <v>160</v>
      </c>
      <c r="AU351" s="15" t="s">
        <v>158</v>
      </c>
    </row>
    <row r="352" spans="1:65" s="13" customFormat="1" ht="10.65">
      <c r="B352" s="203"/>
      <c r="C352" s="204"/>
      <c r="D352" s="205" t="s">
        <v>167</v>
      </c>
      <c r="E352" s="206" t="s">
        <v>20</v>
      </c>
      <c r="F352" s="207" t="s">
        <v>680</v>
      </c>
      <c r="G352" s="204"/>
      <c r="H352" s="208">
        <v>17</v>
      </c>
      <c r="I352" s="209"/>
      <c r="J352" s="209"/>
      <c r="K352" s="204"/>
      <c r="L352" s="204"/>
      <c r="M352" s="210"/>
      <c r="N352" s="211"/>
      <c r="O352" s="212"/>
      <c r="P352" s="212"/>
      <c r="Q352" s="212"/>
      <c r="R352" s="212"/>
      <c r="S352" s="212"/>
      <c r="T352" s="212"/>
      <c r="U352" s="212"/>
      <c r="V352" s="212"/>
      <c r="W352" s="212"/>
      <c r="X352" s="213"/>
      <c r="AT352" s="214" t="s">
        <v>167</v>
      </c>
      <c r="AU352" s="214" t="s">
        <v>158</v>
      </c>
      <c r="AV352" s="13" t="s">
        <v>81</v>
      </c>
      <c r="AW352" s="13" t="s">
        <v>5</v>
      </c>
      <c r="AX352" s="13" t="s">
        <v>79</v>
      </c>
      <c r="AY352" s="214" t="s">
        <v>147</v>
      </c>
    </row>
    <row r="353" spans="1:65" s="2" customFormat="1" ht="33.049999999999997" customHeight="1">
      <c r="A353" s="32"/>
      <c r="B353" s="33"/>
      <c r="C353" s="174" t="s">
        <v>681</v>
      </c>
      <c r="D353" s="174" t="s">
        <v>152</v>
      </c>
      <c r="E353" s="175" t="s">
        <v>682</v>
      </c>
      <c r="F353" s="176" t="s">
        <v>683</v>
      </c>
      <c r="G353" s="177" t="s">
        <v>155</v>
      </c>
      <c r="H353" s="178">
        <v>20</v>
      </c>
      <c r="I353" s="179"/>
      <c r="J353" s="179"/>
      <c r="K353" s="180">
        <f>ROUND(P353*H353,2)</f>
        <v>0</v>
      </c>
      <c r="L353" s="176" t="s">
        <v>156</v>
      </c>
      <c r="M353" s="37"/>
      <c r="N353" s="181" t="s">
        <v>20</v>
      </c>
      <c r="O353" s="182" t="s">
        <v>40</v>
      </c>
      <c r="P353" s="183">
        <f>I353+J353</f>
        <v>0</v>
      </c>
      <c r="Q353" s="183">
        <f>ROUND(I353*H353,2)</f>
        <v>0</v>
      </c>
      <c r="R353" s="183">
        <f>ROUND(J353*H353,2)</f>
        <v>0</v>
      </c>
      <c r="S353" s="62"/>
      <c r="T353" s="184">
        <f>S353*H353</f>
        <v>0</v>
      </c>
      <c r="U353" s="184">
        <v>0</v>
      </c>
      <c r="V353" s="184">
        <f>U353*H353</f>
        <v>0</v>
      </c>
      <c r="W353" s="184">
        <v>5.8999999999999997E-2</v>
      </c>
      <c r="X353" s="185">
        <f>W353*H353</f>
        <v>1.18</v>
      </c>
      <c r="Y353" s="32"/>
      <c r="Z353" s="32"/>
      <c r="AA353" s="32"/>
      <c r="AB353" s="32"/>
      <c r="AC353" s="32"/>
      <c r="AD353" s="32"/>
      <c r="AE353" s="32"/>
      <c r="AR353" s="186" t="s">
        <v>403</v>
      </c>
      <c r="AT353" s="186" t="s">
        <v>152</v>
      </c>
      <c r="AU353" s="186" t="s">
        <v>158</v>
      </c>
      <c r="AY353" s="15" t="s">
        <v>147</v>
      </c>
      <c r="BE353" s="187">
        <f>IF(O353="základní",K353,0)</f>
        <v>0</v>
      </c>
      <c r="BF353" s="187">
        <f>IF(O353="snížená",K353,0)</f>
        <v>0</v>
      </c>
      <c r="BG353" s="187">
        <f>IF(O353="zákl. přenesená",K353,0)</f>
        <v>0</v>
      </c>
      <c r="BH353" s="187">
        <f>IF(O353="sníž. přenesená",K353,0)</f>
        <v>0</v>
      </c>
      <c r="BI353" s="187">
        <f>IF(O353="nulová",K353,0)</f>
        <v>0</v>
      </c>
      <c r="BJ353" s="15" t="s">
        <v>79</v>
      </c>
      <c r="BK353" s="187">
        <f>ROUND(P353*H353,2)</f>
        <v>0</v>
      </c>
      <c r="BL353" s="15" t="s">
        <v>403</v>
      </c>
      <c r="BM353" s="186" t="s">
        <v>684</v>
      </c>
    </row>
    <row r="354" spans="1:65" s="2" customFormat="1" ht="10.65">
      <c r="A354" s="32"/>
      <c r="B354" s="33"/>
      <c r="C354" s="34"/>
      <c r="D354" s="188" t="s">
        <v>160</v>
      </c>
      <c r="E354" s="34"/>
      <c r="F354" s="189" t="s">
        <v>685</v>
      </c>
      <c r="G354" s="34"/>
      <c r="H354" s="34"/>
      <c r="I354" s="190"/>
      <c r="J354" s="190"/>
      <c r="K354" s="34"/>
      <c r="L354" s="34"/>
      <c r="M354" s="37"/>
      <c r="N354" s="191"/>
      <c r="O354" s="192"/>
      <c r="P354" s="62"/>
      <c r="Q354" s="62"/>
      <c r="R354" s="62"/>
      <c r="S354" s="62"/>
      <c r="T354" s="62"/>
      <c r="U354" s="62"/>
      <c r="V354" s="62"/>
      <c r="W354" s="62"/>
      <c r="X354" s="63"/>
      <c r="Y354" s="32"/>
      <c r="Z354" s="32"/>
      <c r="AA354" s="32"/>
      <c r="AB354" s="32"/>
      <c r="AC354" s="32"/>
      <c r="AD354" s="32"/>
      <c r="AE354" s="32"/>
      <c r="AT354" s="15" t="s">
        <v>160</v>
      </c>
      <c r="AU354" s="15" t="s">
        <v>158</v>
      </c>
    </row>
    <row r="355" spans="1:65" s="13" customFormat="1" ht="10.65">
      <c r="B355" s="203"/>
      <c r="C355" s="204"/>
      <c r="D355" s="205" t="s">
        <v>167</v>
      </c>
      <c r="E355" s="206" t="s">
        <v>20</v>
      </c>
      <c r="F355" s="207" t="s">
        <v>686</v>
      </c>
      <c r="G355" s="204"/>
      <c r="H355" s="208">
        <v>20</v>
      </c>
      <c r="I355" s="209"/>
      <c r="J355" s="209"/>
      <c r="K355" s="204"/>
      <c r="L355" s="204"/>
      <c r="M355" s="210"/>
      <c r="N355" s="211"/>
      <c r="O355" s="212"/>
      <c r="P355" s="212"/>
      <c r="Q355" s="212"/>
      <c r="R355" s="212"/>
      <c r="S355" s="212"/>
      <c r="T355" s="212"/>
      <c r="U355" s="212"/>
      <c r="V355" s="212"/>
      <c r="W355" s="212"/>
      <c r="X355" s="213"/>
      <c r="AT355" s="214" t="s">
        <v>167</v>
      </c>
      <c r="AU355" s="214" t="s">
        <v>158</v>
      </c>
      <c r="AV355" s="13" t="s">
        <v>81</v>
      </c>
      <c r="AW355" s="13" t="s">
        <v>5</v>
      </c>
      <c r="AX355" s="13" t="s">
        <v>79</v>
      </c>
      <c r="AY355" s="214" t="s">
        <v>147</v>
      </c>
    </row>
    <row r="356" spans="1:65" s="2" customFormat="1" ht="37.9" customHeight="1">
      <c r="A356" s="32"/>
      <c r="B356" s="33"/>
      <c r="C356" s="174" t="s">
        <v>687</v>
      </c>
      <c r="D356" s="174" t="s">
        <v>152</v>
      </c>
      <c r="E356" s="175" t="s">
        <v>688</v>
      </c>
      <c r="F356" s="176" t="s">
        <v>689</v>
      </c>
      <c r="G356" s="177" t="s">
        <v>155</v>
      </c>
      <c r="H356" s="178">
        <v>5</v>
      </c>
      <c r="I356" s="179"/>
      <c r="J356" s="179"/>
      <c r="K356" s="180">
        <f>ROUND(P356*H356,2)</f>
        <v>0</v>
      </c>
      <c r="L356" s="176" t="s">
        <v>156</v>
      </c>
      <c r="M356" s="37"/>
      <c r="N356" s="181" t="s">
        <v>20</v>
      </c>
      <c r="O356" s="182" t="s">
        <v>40</v>
      </c>
      <c r="P356" s="183">
        <f>I356+J356</f>
        <v>0</v>
      </c>
      <c r="Q356" s="183">
        <f>ROUND(I356*H356,2)</f>
        <v>0</v>
      </c>
      <c r="R356" s="183">
        <f>ROUND(J356*H356,2)</f>
        <v>0</v>
      </c>
      <c r="S356" s="62"/>
      <c r="T356" s="184">
        <f>S356*H356</f>
        <v>0</v>
      </c>
      <c r="U356" s="184">
        <v>0</v>
      </c>
      <c r="V356" s="184">
        <f>U356*H356</f>
        <v>0</v>
      </c>
      <c r="W356" s="184">
        <v>0.05</v>
      </c>
      <c r="X356" s="185">
        <f>W356*H356</f>
        <v>0.25</v>
      </c>
      <c r="Y356" s="32"/>
      <c r="Z356" s="32"/>
      <c r="AA356" s="32"/>
      <c r="AB356" s="32"/>
      <c r="AC356" s="32"/>
      <c r="AD356" s="32"/>
      <c r="AE356" s="32"/>
      <c r="AR356" s="186" t="s">
        <v>403</v>
      </c>
      <c r="AT356" s="186" t="s">
        <v>152</v>
      </c>
      <c r="AU356" s="186" t="s">
        <v>158</v>
      </c>
      <c r="AY356" s="15" t="s">
        <v>147</v>
      </c>
      <c r="BE356" s="187">
        <f>IF(O356="základní",K356,0)</f>
        <v>0</v>
      </c>
      <c r="BF356" s="187">
        <f>IF(O356="snížená",K356,0)</f>
        <v>0</v>
      </c>
      <c r="BG356" s="187">
        <f>IF(O356="zákl. přenesená",K356,0)</f>
        <v>0</v>
      </c>
      <c r="BH356" s="187">
        <f>IF(O356="sníž. přenesená",K356,0)</f>
        <v>0</v>
      </c>
      <c r="BI356" s="187">
        <f>IF(O356="nulová",K356,0)</f>
        <v>0</v>
      </c>
      <c r="BJ356" s="15" t="s">
        <v>79</v>
      </c>
      <c r="BK356" s="187">
        <f>ROUND(P356*H356,2)</f>
        <v>0</v>
      </c>
      <c r="BL356" s="15" t="s">
        <v>403</v>
      </c>
      <c r="BM356" s="186" t="s">
        <v>690</v>
      </c>
    </row>
    <row r="357" spans="1:65" s="2" customFormat="1" ht="10.65">
      <c r="A357" s="32"/>
      <c r="B357" s="33"/>
      <c r="C357" s="34"/>
      <c r="D357" s="188" t="s">
        <v>160</v>
      </c>
      <c r="E357" s="34"/>
      <c r="F357" s="189" t="s">
        <v>691</v>
      </c>
      <c r="G357" s="34"/>
      <c r="H357" s="34"/>
      <c r="I357" s="190"/>
      <c r="J357" s="190"/>
      <c r="K357" s="34"/>
      <c r="L357" s="34"/>
      <c r="M357" s="37"/>
      <c r="N357" s="191"/>
      <c r="O357" s="192"/>
      <c r="P357" s="62"/>
      <c r="Q357" s="62"/>
      <c r="R357" s="62"/>
      <c r="S357" s="62"/>
      <c r="T357" s="62"/>
      <c r="U357" s="62"/>
      <c r="V357" s="62"/>
      <c r="W357" s="62"/>
      <c r="X357" s="63"/>
      <c r="Y357" s="32"/>
      <c r="Z357" s="32"/>
      <c r="AA357" s="32"/>
      <c r="AB357" s="32"/>
      <c r="AC357" s="32"/>
      <c r="AD357" s="32"/>
      <c r="AE357" s="32"/>
      <c r="AT357" s="15" t="s">
        <v>160</v>
      </c>
      <c r="AU357" s="15" t="s">
        <v>158</v>
      </c>
    </row>
    <row r="358" spans="1:65" s="13" customFormat="1" ht="10.65">
      <c r="B358" s="203"/>
      <c r="C358" s="204"/>
      <c r="D358" s="205" t="s">
        <v>167</v>
      </c>
      <c r="E358" s="206" t="s">
        <v>20</v>
      </c>
      <c r="F358" s="207" t="s">
        <v>692</v>
      </c>
      <c r="G358" s="204"/>
      <c r="H358" s="208">
        <v>5</v>
      </c>
      <c r="I358" s="209"/>
      <c r="J358" s="209"/>
      <c r="K358" s="204"/>
      <c r="L358" s="204"/>
      <c r="M358" s="210"/>
      <c r="N358" s="211"/>
      <c r="O358" s="212"/>
      <c r="P358" s="212"/>
      <c r="Q358" s="212"/>
      <c r="R358" s="212"/>
      <c r="S358" s="212"/>
      <c r="T358" s="212"/>
      <c r="U358" s="212"/>
      <c r="V358" s="212"/>
      <c r="W358" s="212"/>
      <c r="X358" s="213"/>
      <c r="AT358" s="214" t="s">
        <v>167</v>
      </c>
      <c r="AU358" s="214" t="s">
        <v>158</v>
      </c>
      <c r="AV358" s="13" t="s">
        <v>81</v>
      </c>
      <c r="AW358" s="13" t="s">
        <v>5</v>
      </c>
      <c r="AX358" s="13" t="s">
        <v>79</v>
      </c>
      <c r="AY358" s="214" t="s">
        <v>147</v>
      </c>
    </row>
    <row r="359" spans="1:65" s="2" customFormat="1" ht="37.9" customHeight="1">
      <c r="A359" s="32"/>
      <c r="B359" s="33"/>
      <c r="C359" s="174" t="s">
        <v>693</v>
      </c>
      <c r="D359" s="174" t="s">
        <v>152</v>
      </c>
      <c r="E359" s="175" t="s">
        <v>694</v>
      </c>
      <c r="F359" s="176" t="s">
        <v>695</v>
      </c>
      <c r="G359" s="177" t="s">
        <v>389</v>
      </c>
      <c r="H359" s="178">
        <v>4</v>
      </c>
      <c r="I359" s="179"/>
      <c r="J359" s="179"/>
      <c r="K359" s="180">
        <f>ROUND(P359*H359,2)</f>
        <v>0</v>
      </c>
      <c r="L359" s="176" t="s">
        <v>156</v>
      </c>
      <c r="M359" s="37"/>
      <c r="N359" s="181" t="s">
        <v>20</v>
      </c>
      <c r="O359" s="182" t="s">
        <v>40</v>
      </c>
      <c r="P359" s="183">
        <f>I359+J359</f>
        <v>0</v>
      </c>
      <c r="Q359" s="183">
        <f>ROUND(I359*H359,2)</f>
        <v>0</v>
      </c>
      <c r="R359" s="183">
        <f>ROUND(J359*H359,2)</f>
        <v>0</v>
      </c>
      <c r="S359" s="62"/>
      <c r="T359" s="184">
        <f>S359*H359</f>
        <v>0</v>
      </c>
      <c r="U359" s="184">
        <v>0</v>
      </c>
      <c r="V359" s="184">
        <f>U359*H359</f>
        <v>0</v>
      </c>
      <c r="W359" s="184">
        <v>3.5000000000000001E-3</v>
      </c>
      <c r="X359" s="185">
        <f>W359*H359</f>
        <v>1.4E-2</v>
      </c>
      <c r="Y359" s="32"/>
      <c r="Z359" s="32"/>
      <c r="AA359" s="32"/>
      <c r="AB359" s="32"/>
      <c r="AC359" s="32"/>
      <c r="AD359" s="32"/>
      <c r="AE359" s="32"/>
      <c r="AR359" s="186" t="s">
        <v>403</v>
      </c>
      <c r="AT359" s="186" t="s">
        <v>152</v>
      </c>
      <c r="AU359" s="186" t="s">
        <v>158</v>
      </c>
      <c r="AY359" s="15" t="s">
        <v>147</v>
      </c>
      <c r="BE359" s="187">
        <f>IF(O359="základní",K359,0)</f>
        <v>0</v>
      </c>
      <c r="BF359" s="187">
        <f>IF(O359="snížená",K359,0)</f>
        <v>0</v>
      </c>
      <c r="BG359" s="187">
        <f>IF(O359="zákl. přenesená",K359,0)</f>
        <v>0</v>
      </c>
      <c r="BH359" s="187">
        <f>IF(O359="sníž. přenesená",K359,0)</f>
        <v>0</v>
      </c>
      <c r="BI359" s="187">
        <f>IF(O359="nulová",K359,0)</f>
        <v>0</v>
      </c>
      <c r="BJ359" s="15" t="s">
        <v>79</v>
      </c>
      <c r="BK359" s="187">
        <f>ROUND(P359*H359,2)</f>
        <v>0</v>
      </c>
      <c r="BL359" s="15" t="s">
        <v>403</v>
      </c>
      <c r="BM359" s="186" t="s">
        <v>696</v>
      </c>
    </row>
    <row r="360" spans="1:65" s="2" customFormat="1" ht="10.65">
      <c r="A360" s="32"/>
      <c r="B360" s="33"/>
      <c r="C360" s="34"/>
      <c r="D360" s="188" t="s">
        <v>160</v>
      </c>
      <c r="E360" s="34"/>
      <c r="F360" s="189" t="s">
        <v>697</v>
      </c>
      <c r="G360" s="34"/>
      <c r="H360" s="34"/>
      <c r="I360" s="190"/>
      <c r="J360" s="190"/>
      <c r="K360" s="34"/>
      <c r="L360" s="34"/>
      <c r="M360" s="37"/>
      <c r="N360" s="191"/>
      <c r="O360" s="192"/>
      <c r="P360" s="62"/>
      <c r="Q360" s="62"/>
      <c r="R360" s="62"/>
      <c r="S360" s="62"/>
      <c r="T360" s="62"/>
      <c r="U360" s="62"/>
      <c r="V360" s="62"/>
      <c r="W360" s="62"/>
      <c r="X360" s="63"/>
      <c r="Y360" s="32"/>
      <c r="Z360" s="32"/>
      <c r="AA360" s="32"/>
      <c r="AB360" s="32"/>
      <c r="AC360" s="32"/>
      <c r="AD360" s="32"/>
      <c r="AE360" s="32"/>
      <c r="AT360" s="15" t="s">
        <v>160</v>
      </c>
      <c r="AU360" s="15" t="s">
        <v>158</v>
      </c>
    </row>
    <row r="361" spans="1:65" s="13" customFormat="1" ht="10.65">
      <c r="B361" s="203"/>
      <c r="C361" s="204"/>
      <c r="D361" s="205" t="s">
        <v>167</v>
      </c>
      <c r="E361" s="206" t="s">
        <v>20</v>
      </c>
      <c r="F361" s="207" t="s">
        <v>698</v>
      </c>
      <c r="G361" s="204"/>
      <c r="H361" s="208">
        <v>4</v>
      </c>
      <c r="I361" s="209"/>
      <c r="J361" s="209"/>
      <c r="K361" s="204"/>
      <c r="L361" s="204"/>
      <c r="M361" s="210"/>
      <c r="N361" s="211"/>
      <c r="O361" s="212"/>
      <c r="P361" s="212"/>
      <c r="Q361" s="212"/>
      <c r="R361" s="212"/>
      <c r="S361" s="212"/>
      <c r="T361" s="212"/>
      <c r="U361" s="212"/>
      <c r="V361" s="212"/>
      <c r="W361" s="212"/>
      <c r="X361" s="213"/>
      <c r="AT361" s="214" t="s">
        <v>167</v>
      </c>
      <c r="AU361" s="214" t="s">
        <v>158</v>
      </c>
      <c r="AV361" s="13" t="s">
        <v>81</v>
      </c>
      <c r="AW361" s="13" t="s">
        <v>5</v>
      </c>
      <c r="AX361" s="13" t="s">
        <v>79</v>
      </c>
      <c r="AY361" s="214" t="s">
        <v>147</v>
      </c>
    </row>
    <row r="362" spans="1:65" s="2" customFormat="1" ht="33.049999999999997" customHeight="1">
      <c r="A362" s="32"/>
      <c r="B362" s="33"/>
      <c r="C362" s="174" t="s">
        <v>699</v>
      </c>
      <c r="D362" s="174" t="s">
        <v>152</v>
      </c>
      <c r="E362" s="175" t="s">
        <v>700</v>
      </c>
      <c r="F362" s="176" t="s">
        <v>701</v>
      </c>
      <c r="G362" s="177" t="s">
        <v>389</v>
      </c>
      <c r="H362" s="178">
        <v>30</v>
      </c>
      <c r="I362" s="179"/>
      <c r="J362" s="179"/>
      <c r="K362" s="180">
        <f>ROUND(P362*H362,2)</f>
        <v>0</v>
      </c>
      <c r="L362" s="176" t="s">
        <v>156</v>
      </c>
      <c r="M362" s="37"/>
      <c r="N362" s="181" t="s">
        <v>20</v>
      </c>
      <c r="O362" s="182" t="s">
        <v>40</v>
      </c>
      <c r="P362" s="183">
        <f>I362+J362</f>
        <v>0</v>
      </c>
      <c r="Q362" s="183">
        <f>ROUND(I362*H362,2)</f>
        <v>0</v>
      </c>
      <c r="R362" s="183">
        <f>ROUND(J362*H362,2)</f>
        <v>0</v>
      </c>
      <c r="S362" s="62"/>
      <c r="T362" s="184">
        <f>S362*H362</f>
        <v>0</v>
      </c>
      <c r="U362" s="184">
        <v>0</v>
      </c>
      <c r="V362" s="184">
        <f>U362*H362</f>
        <v>0</v>
      </c>
      <c r="W362" s="184">
        <v>3.0000000000000001E-3</v>
      </c>
      <c r="X362" s="185">
        <f>W362*H362</f>
        <v>0.09</v>
      </c>
      <c r="Y362" s="32"/>
      <c r="Z362" s="32"/>
      <c r="AA362" s="32"/>
      <c r="AB362" s="32"/>
      <c r="AC362" s="32"/>
      <c r="AD362" s="32"/>
      <c r="AE362" s="32"/>
      <c r="AR362" s="186" t="s">
        <v>403</v>
      </c>
      <c r="AT362" s="186" t="s">
        <v>152</v>
      </c>
      <c r="AU362" s="186" t="s">
        <v>158</v>
      </c>
      <c r="AY362" s="15" t="s">
        <v>147</v>
      </c>
      <c r="BE362" s="187">
        <f>IF(O362="základní",K362,0)</f>
        <v>0</v>
      </c>
      <c r="BF362" s="187">
        <f>IF(O362="snížená",K362,0)</f>
        <v>0</v>
      </c>
      <c r="BG362" s="187">
        <f>IF(O362="zákl. přenesená",K362,0)</f>
        <v>0</v>
      </c>
      <c r="BH362" s="187">
        <f>IF(O362="sníž. přenesená",K362,0)</f>
        <v>0</v>
      </c>
      <c r="BI362" s="187">
        <f>IF(O362="nulová",K362,0)</f>
        <v>0</v>
      </c>
      <c r="BJ362" s="15" t="s">
        <v>79</v>
      </c>
      <c r="BK362" s="187">
        <f>ROUND(P362*H362,2)</f>
        <v>0</v>
      </c>
      <c r="BL362" s="15" t="s">
        <v>403</v>
      </c>
      <c r="BM362" s="186" t="s">
        <v>702</v>
      </c>
    </row>
    <row r="363" spans="1:65" s="2" customFormat="1" ht="10.65">
      <c r="A363" s="32"/>
      <c r="B363" s="33"/>
      <c r="C363" s="34"/>
      <c r="D363" s="188" t="s">
        <v>160</v>
      </c>
      <c r="E363" s="34"/>
      <c r="F363" s="189" t="s">
        <v>703</v>
      </c>
      <c r="G363" s="34"/>
      <c r="H363" s="34"/>
      <c r="I363" s="190"/>
      <c r="J363" s="190"/>
      <c r="K363" s="34"/>
      <c r="L363" s="34"/>
      <c r="M363" s="37"/>
      <c r="N363" s="191"/>
      <c r="O363" s="192"/>
      <c r="P363" s="62"/>
      <c r="Q363" s="62"/>
      <c r="R363" s="62"/>
      <c r="S363" s="62"/>
      <c r="T363" s="62"/>
      <c r="U363" s="62"/>
      <c r="V363" s="62"/>
      <c r="W363" s="62"/>
      <c r="X363" s="63"/>
      <c r="Y363" s="32"/>
      <c r="Z363" s="32"/>
      <c r="AA363" s="32"/>
      <c r="AB363" s="32"/>
      <c r="AC363" s="32"/>
      <c r="AD363" s="32"/>
      <c r="AE363" s="32"/>
      <c r="AT363" s="15" t="s">
        <v>160</v>
      </c>
      <c r="AU363" s="15" t="s">
        <v>158</v>
      </c>
    </row>
    <row r="364" spans="1:65" s="13" customFormat="1" ht="10.65">
      <c r="B364" s="203"/>
      <c r="C364" s="204"/>
      <c r="D364" s="205" t="s">
        <v>167</v>
      </c>
      <c r="E364" s="206" t="s">
        <v>20</v>
      </c>
      <c r="F364" s="207" t="s">
        <v>704</v>
      </c>
      <c r="G364" s="204"/>
      <c r="H364" s="208">
        <v>30</v>
      </c>
      <c r="I364" s="209"/>
      <c r="J364" s="209"/>
      <c r="K364" s="204"/>
      <c r="L364" s="204"/>
      <c r="M364" s="210"/>
      <c r="N364" s="211"/>
      <c r="O364" s="212"/>
      <c r="P364" s="212"/>
      <c r="Q364" s="212"/>
      <c r="R364" s="212"/>
      <c r="S364" s="212"/>
      <c r="T364" s="212"/>
      <c r="U364" s="212"/>
      <c r="V364" s="212"/>
      <c r="W364" s="212"/>
      <c r="X364" s="213"/>
      <c r="AT364" s="214" t="s">
        <v>167</v>
      </c>
      <c r="AU364" s="214" t="s">
        <v>158</v>
      </c>
      <c r="AV364" s="13" t="s">
        <v>81</v>
      </c>
      <c r="AW364" s="13" t="s">
        <v>5</v>
      </c>
      <c r="AX364" s="13" t="s">
        <v>79</v>
      </c>
      <c r="AY364" s="214" t="s">
        <v>147</v>
      </c>
    </row>
    <row r="365" spans="1:65" s="2" customFormat="1" ht="44.3" customHeight="1">
      <c r="A365" s="32"/>
      <c r="B365" s="33"/>
      <c r="C365" s="174" t="s">
        <v>564</v>
      </c>
      <c r="D365" s="174" t="s">
        <v>152</v>
      </c>
      <c r="E365" s="175" t="s">
        <v>705</v>
      </c>
      <c r="F365" s="176" t="s">
        <v>706</v>
      </c>
      <c r="G365" s="177" t="s">
        <v>707</v>
      </c>
      <c r="H365" s="178">
        <v>1</v>
      </c>
      <c r="I365" s="179"/>
      <c r="J365" s="179"/>
      <c r="K365" s="180">
        <f>ROUND(P365*H365,2)</f>
        <v>0</v>
      </c>
      <c r="L365" s="176" t="s">
        <v>156</v>
      </c>
      <c r="M365" s="37"/>
      <c r="N365" s="181" t="s">
        <v>20</v>
      </c>
      <c r="O365" s="182" t="s">
        <v>40</v>
      </c>
      <c r="P365" s="183">
        <f>I365+J365</f>
        <v>0</v>
      </c>
      <c r="Q365" s="183">
        <f>ROUND(I365*H365,2)</f>
        <v>0</v>
      </c>
      <c r="R365" s="183">
        <f>ROUND(J365*H365,2)</f>
        <v>0</v>
      </c>
      <c r="S365" s="62"/>
      <c r="T365" s="184">
        <f>S365*H365</f>
        <v>0</v>
      </c>
      <c r="U365" s="184">
        <v>0</v>
      </c>
      <c r="V365" s="184">
        <f>U365*H365</f>
        <v>0</v>
      </c>
      <c r="W365" s="184">
        <v>0</v>
      </c>
      <c r="X365" s="185">
        <f>W365*H365</f>
        <v>0</v>
      </c>
      <c r="Y365" s="32"/>
      <c r="Z365" s="32"/>
      <c r="AA365" s="32"/>
      <c r="AB365" s="32"/>
      <c r="AC365" s="32"/>
      <c r="AD365" s="32"/>
      <c r="AE365" s="32"/>
      <c r="AR365" s="186" t="s">
        <v>157</v>
      </c>
      <c r="AT365" s="186" t="s">
        <v>152</v>
      </c>
      <c r="AU365" s="186" t="s">
        <v>158</v>
      </c>
      <c r="AY365" s="15" t="s">
        <v>147</v>
      </c>
      <c r="BE365" s="187">
        <f>IF(O365="základní",K365,0)</f>
        <v>0</v>
      </c>
      <c r="BF365" s="187">
        <f>IF(O365="snížená",K365,0)</f>
        <v>0</v>
      </c>
      <c r="BG365" s="187">
        <f>IF(O365="zákl. přenesená",K365,0)</f>
        <v>0</v>
      </c>
      <c r="BH365" s="187">
        <f>IF(O365="sníž. přenesená",K365,0)</f>
        <v>0</v>
      </c>
      <c r="BI365" s="187">
        <f>IF(O365="nulová",K365,0)</f>
        <v>0</v>
      </c>
      <c r="BJ365" s="15" t="s">
        <v>79</v>
      </c>
      <c r="BK365" s="187">
        <f>ROUND(P365*H365,2)</f>
        <v>0</v>
      </c>
      <c r="BL365" s="15" t="s">
        <v>157</v>
      </c>
      <c r="BM365" s="186" t="s">
        <v>708</v>
      </c>
    </row>
    <row r="366" spans="1:65" s="2" customFormat="1" ht="10.65">
      <c r="A366" s="32"/>
      <c r="B366" s="33"/>
      <c r="C366" s="34"/>
      <c r="D366" s="188" t="s">
        <v>160</v>
      </c>
      <c r="E366" s="34"/>
      <c r="F366" s="189" t="s">
        <v>709</v>
      </c>
      <c r="G366" s="34"/>
      <c r="H366" s="34"/>
      <c r="I366" s="190"/>
      <c r="J366" s="190"/>
      <c r="K366" s="34"/>
      <c r="L366" s="34"/>
      <c r="M366" s="37"/>
      <c r="N366" s="191"/>
      <c r="O366" s="192"/>
      <c r="P366" s="62"/>
      <c r="Q366" s="62"/>
      <c r="R366" s="62"/>
      <c r="S366" s="62"/>
      <c r="T366" s="62"/>
      <c r="U366" s="62"/>
      <c r="V366" s="62"/>
      <c r="W366" s="62"/>
      <c r="X366" s="63"/>
      <c r="Y366" s="32"/>
      <c r="Z366" s="32"/>
      <c r="AA366" s="32"/>
      <c r="AB366" s="32"/>
      <c r="AC366" s="32"/>
      <c r="AD366" s="32"/>
      <c r="AE366" s="32"/>
      <c r="AT366" s="15" t="s">
        <v>160</v>
      </c>
      <c r="AU366" s="15" t="s">
        <v>158</v>
      </c>
    </row>
    <row r="367" spans="1:65" s="2" customFormat="1" ht="37.9" customHeight="1">
      <c r="A367" s="32"/>
      <c r="B367" s="33"/>
      <c r="C367" s="174" t="s">
        <v>710</v>
      </c>
      <c r="D367" s="174" t="s">
        <v>152</v>
      </c>
      <c r="E367" s="175" t="s">
        <v>711</v>
      </c>
      <c r="F367" s="176" t="s">
        <v>712</v>
      </c>
      <c r="G367" s="177" t="s">
        <v>707</v>
      </c>
      <c r="H367" s="178">
        <v>1</v>
      </c>
      <c r="I367" s="179"/>
      <c r="J367" s="179"/>
      <c r="K367" s="180">
        <f>ROUND(P367*H367,2)</f>
        <v>0</v>
      </c>
      <c r="L367" s="176" t="s">
        <v>20</v>
      </c>
      <c r="M367" s="37"/>
      <c r="N367" s="181" t="s">
        <v>20</v>
      </c>
      <c r="O367" s="182" t="s">
        <v>40</v>
      </c>
      <c r="P367" s="183">
        <f>I367+J367</f>
        <v>0</v>
      </c>
      <c r="Q367" s="183">
        <f>ROUND(I367*H367,2)</f>
        <v>0</v>
      </c>
      <c r="R367" s="183">
        <f>ROUND(J367*H367,2)</f>
        <v>0</v>
      </c>
      <c r="S367" s="62"/>
      <c r="T367" s="184">
        <f>S367*H367</f>
        <v>0</v>
      </c>
      <c r="U367" s="184">
        <v>0</v>
      </c>
      <c r="V367" s="184">
        <f>U367*H367</f>
        <v>0</v>
      </c>
      <c r="W367" s="184">
        <v>0</v>
      </c>
      <c r="X367" s="185">
        <f>W367*H367</f>
        <v>0</v>
      </c>
      <c r="Y367" s="32"/>
      <c r="Z367" s="32"/>
      <c r="AA367" s="32"/>
      <c r="AB367" s="32"/>
      <c r="AC367" s="32"/>
      <c r="AD367" s="32"/>
      <c r="AE367" s="32"/>
      <c r="AR367" s="186" t="s">
        <v>157</v>
      </c>
      <c r="AT367" s="186" t="s">
        <v>152</v>
      </c>
      <c r="AU367" s="186" t="s">
        <v>158</v>
      </c>
      <c r="AY367" s="15" t="s">
        <v>147</v>
      </c>
      <c r="BE367" s="187">
        <f>IF(O367="základní",K367,0)</f>
        <v>0</v>
      </c>
      <c r="BF367" s="187">
        <f>IF(O367="snížená",K367,0)</f>
        <v>0</v>
      </c>
      <c r="BG367" s="187">
        <f>IF(O367="zákl. přenesená",K367,0)</f>
        <v>0</v>
      </c>
      <c r="BH367" s="187">
        <f>IF(O367="sníž. přenesená",K367,0)</f>
        <v>0</v>
      </c>
      <c r="BI367" s="187">
        <f>IF(O367="nulová",K367,0)</f>
        <v>0</v>
      </c>
      <c r="BJ367" s="15" t="s">
        <v>79</v>
      </c>
      <c r="BK367" s="187">
        <f>ROUND(P367*H367,2)</f>
        <v>0</v>
      </c>
      <c r="BL367" s="15" t="s">
        <v>157</v>
      </c>
      <c r="BM367" s="186" t="s">
        <v>713</v>
      </c>
    </row>
    <row r="368" spans="1:65" s="2" customFormat="1" ht="44.3" customHeight="1">
      <c r="A368" s="32"/>
      <c r="B368" s="33"/>
      <c r="C368" s="174" t="s">
        <v>714</v>
      </c>
      <c r="D368" s="174" t="s">
        <v>152</v>
      </c>
      <c r="E368" s="175" t="s">
        <v>715</v>
      </c>
      <c r="F368" s="176" t="s">
        <v>716</v>
      </c>
      <c r="G368" s="177" t="s">
        <v>707</v>
      </c>
      <c r="H368" s="178">
        <v>5</v>
      </c>
      <c r="I368" s="179"/>
      <c r="J368" s="179"/>
      <c r="K368" s="180">
        <f>ROUND(P368*H368,2)</f>
        <v>0</v>
      </c>
      <c r="L368" s="176" t="s">
        <v>156</v>
      </c>
      <c r="M368" s="37"/>
      <c r="N368" s="181" t="s">
        <v>20</v>
      </c>
      <c r="O368" s="182" t="s">
        <v>40</v>
      </c>
      <c r="P368" s="183">
        <f>I368+J368</f>
        <v>0</v>
      </c>
      <c r="Q368" s="183">
        <f>ROUND(I368*H368,2)</f>
        <v>0</v>
      </c>
      <c r="R368" s="183">
        <f>ROUND(J368*H368,2)</f>
        <v>0</v>
      </c>
      <c r="S368" s="62"/>
      <c r="T368" s="184">
        <f>S368*H368</f>
        <v>0</v>
      </c>
      <c r="U368" s="184">
        <v>0</v>
      </c>
      <c r="V368" s="184">
        <f>U368*H368</f>
        <v>0</v>
      </c>
      <c r="W368" s="184">
        <v>0</v>
      </c>
      <c r="X368" s="185">
        <f>W368*H368</f>
        <v>0</v>
      </c>
      <c r="Y368" s="32"/>
      <c r="Z368" s="32"/>
      <c r="AA368" s="32"/>
      <c r="AB368" s="32"/>
      <c r="AC368" s="32"/>
      <c r="AD368" s="32"/>
      <c r="AE368" s="32"/>
      <c r="AR368" s="186" t="s">
        <v>717</v>
      </c>
      <c r="AT368" s="186" t="s">
        <v>152</v>
      </c>
      <c r="AU368" s="186" t="s">
        <v>158</v>
      </c>
      <c r="AY368" s="15" t="s">
        <v>147</v>
      </c>
      <c r="BE368" s="187">
        <f>IF(O368="základní",K368,0)</f>
        <v>0</v>
      </c>
      <c r="BF368" s="187">
        <f>IF(O368="snížená",K368,0)</f>
        <v>0</v>
      </c>
      <c r="BG368" s="187">
        <f>IF(O368="zákl. přenesená",K368,0)</f>
        <v>0</v>
      </c>
      <c r="BH368" s="187">
        <f>IF(O368="sníž. přenesená",K368,0)</f>
        <v>0</v>
      </c>
      <c r="BI368" s="187">
        <f>IF(O368="nulová",K368,0)</f>
        <v>0</v>
      </c>
      <c r="BJ368" s="15" t="s">
        <v>79</v>
      </c>
      <c r="BK368" s="187">
        <f>ROUND(P368*H368,2)</f>
        <v>0</v>
      </c>
      <c r="BL368" s="15" t="s">
        <v>717</v>
      </c>
      <c r="BM368" s="186" t="s">
        <v>718</v>
      </c>
    </row>
    <row r="369" spans="1:65" s="2" customFormat="1" ht="10.65">
      <c r="A369" s="32"/>
      <c r="B369" s="33"/>
      <c r="C369" s="34"/>
      <c r="D369" s="188" t="s">
        <v>160</v>
      </c>
      <c r="E369" s="34"/>
      <c r="F369" s="189" t="s">
        <v>719</v>
      </c>
      <c r="G369" s="34"/>
      <c r="H369" s="34"/>
      <c r="I369" s="190"/>
      <c r="J369" s="190"/>
      <c r="K369" s="34"/>
      <c r="L369" s="34"/>
      <c r="M369" s="37"/>
      <c r="N369" s="191"/>
      <c r="O369" s="192"/>
      <c r="P369" s="62"/>
      <c r="Q369" s="62"/>
      <c r="R369" s="62"/>
      <c r="S369" s="62"/>
      <c r="T369" s="62"/>
      <c r="U369" s="62"/>
      <c r="V369" s="62"/>
      <c r="W369" s="62"/>
      <c r="X369" s="63"/>
      <c r="Y369" s="32"/>
      <c r="Z369" s="32"/>
      <c r="AA369" s="32"/>
      <c r="AB369" s="32"/>
      <c r="AC369" s="32"/>
      <c r="AD369" s="32"/>
      <c r="AE369" s="32"/>
      <c r="AT369" s="15" t="s">
        <v>160</v>
      </c>
      <c r="AU369" s="15" t="s">
        <v>158</v>
      </c>
    </row>
    <row r="370" spans="1:65" s="2" customFormat="1" ht="24.1" customHeight="1">
      <c r="A370" s="32"/>
      <c r="B370" s="33"/>
      <c r="C370" s="174" t="s">
        <v>720</v>
      </c>
      <c r="D370" s="174" t="s">
        <v>152</v>
      </c>
      <c r="E370" s="175" t="s">
        <v>721</v>
      </c>
      <c r="F370" s="176" t="s">
        <v>722</v>
      </c>
      <c r="G370" s="177" t="s">
        <v>389</v>
      </c>
      <c r="H370" s="178">
        <v>34</v>
      </c>
      <c r="I370" s="179"/>
      <c r="J370" s="179"/>
      <c r="K370" s="180">
        <f>ROUND(P370*H370,2)</f>
        <v>0</v>
      </c>
      <c r="L370" s="176" t="s">
        <v>156</v>
      </c>
      <c r="M370" s="37"/>
      <c r="N370" s="181" t="s">
        <v>20</v>
      </c>
      <c r="O370" s="182" t="s">
        <v>40</v>
      </c>
      <c r="P370" s="183">
        <f>I370+J370</f>
        <v>0</v>
      </c>
      <c r="Q370" s="183">
        <f>ROUND(I370*H370,2)</f>
        <v>0</v>
      </c>
      <c r="R370" s="183">
        <f>ROUND(J370*H370,2)</f>
        <v>0</v>
      </c>
      <c r="S370" s="62"/>
      <c r="T370" s="184">
        <f>S370*H370</f>
        <v>0</v>
      </c>
      <c r="U370" s="184">
        <v>2.5999999999999998E-4</v>
      </c>
      <c r="V370" s="184">
        <f>U370*H370</f>
        <v>8.8399999999999989E-3</v>
      </c>
      <c r="W370" s="184">
        <v>0</v>
      </c>
      <c r="X370" s="185">
        <f>W370*H370</f>
        <v>0</v>
      </c>
      <c r="Y370" s="32"/>
      <c r="Z370" s="32"/>
      <c r="AA370" s="32"/>
      <c r="AB370" s="32"/>
      <c r="AC370" s="32"/>
      <c r="AD370" s="32"/>
      <c r="AE370" s="32"/>
      <c r="AR370" s="186" t="s">
        <v>157</v>
      </c>
      <c r="AT370" s="186" t="s">
        <v>152</v>
      </c>
      <c r="AU370" s="186" t="s">
        <v>158</v>
      </c>
      <c r="AY370" s="15" t="s">
        <v>147</v>
      </c>
      <c r="BE370" s="187">
        <f>IF(O370="základní",K370,0)</f>
        <v>0</v>
      </c>
      <c r="BF370" s="187">
        <f>IF(O370="snížená",K370,0)</f>
        <v>0</v>
      </c>
      <c r="BG370" s="187">
        <f>IF(O370="zákl. přenesená",K370,0)</f>
        <v>0</v>
      </c>
      <c r="BH370" s="187">
        <f>IF(O370="sníž. přenesená",K370,0)</f>
        <v>0</v>
      </c>
      <c r="BI370" s="187">
        <f>IF(O370="nulová",K370,0)</f>
        <v>0</v>
      </c>
      <c r="BJ370" s="15" t="s">
        <v>79</v>
      </c>
      <c r="BK370" s="187">
        <f>ROUND(P370*H370,2)</f>
        <v>0</v>
      </c>
      <c r="BL370" s="15" t="s">
        <v>157</v>
      </c>
      <c r="BM370" s="186" t="s">
        <v>723</v>
      </c>
    </row>
    <row r="371" spans="1:65" s="2" customFormat="1" ht="10.65">
      <c r="A371" s="32"/>
      <c r="B371" s="33"/>
      <c r="C371" s="34"/>
      <c r="D371" s="188" t="s">
        <v>160</v>
      </c>
      <c r="E371" s="34"/>
      <c r="F371" s="189" t="s">
        <v>724</v>
      </c>
      <c r="G371" s="34"/>
      <c r="H371" s="34"/>
      <c r="I371" s="190"/>
      <c r="J371" s="190"/>
      <c r="K371" s="34"/>
      <c r="L371" s="34"/>
      <c r="M371" s="37"/>
      <c r="N371" s="191"/>
      <c r="O371" s="192"/>
      <c r="P371" s="62"/>
      <c r="Q371" s="62"/>
      <c r="R371" s="62"/>
      <c r="S371" s="62"/>
      <c r="T371" s="62"/>
      <c r="U371" s="62"/>
      <c r="V371" s="62"/>
      <c r="W371" s="62"/>
      <c r="X371" s="63"/>
      <c r="Y371" s="32"/>
      <c r="Z371" s="32"/>
      <c r="AA371" s="32"/>
      <c r="AB371" s="32"/>
      <c r="AC371" s="32"/>
      <c r="AD371" s="32"/>
      <c r="AE371" s="32"/>
      <c r="AT371" s="15" t="s">
        <v>160</v>
      </c>
      <c r="AU371" s="15" t="s">
        <v>158</v>
      </c>
    </row>
    <row r="372" spans="1:65" s="2" customFormat="1" ht="24.1" customHeight="1">
      <c r="A372" s="32"/>
      <c r="B372" s="33"/>
      <c r="C372" s="193" t="s">
        <v>725</v>
      </c>
      <c r="D372" s="193" t="s">
        <v>162</v>
      </c>
      <c r="E372" s="194" t="s">
        <v>726</v>
      </c>
      <c r="F372" s="195" t="s">
        <v>727</v>
      </c>
      <c r="G372" s="196" t="s">
        <v>728</v>
      </c>
      <c r="H372" s="197">
        <v>300</v>
      </c>
      <c r="I372" s="198"/>
      <c r="J372" s="199"/>
      <c r="K372" s="200">
        <f>ROUND(P372*H372,2)</f>
        <v>0</v>
      </c>
      <c r="L372" s="195" t="s">
        <v>20</v>
      </c>
      <c r="M372" s="201"/>
      <c r="N372" s="202" t="s">
        <v>20</v>
      </c>
      <c r="O372" s="182" t="s">
        <v>40</v>
      </c>
      <c r="P372" s="183">
        <f>I372+J372</f>
        <v>0</v>
      </c>
      <c r="Q372" s="183">
        <f>ROUND(I372*H372,2)</f>
        <v>0</v>
      </c>
      <c r="R372" s="183">
        <f>ROUND(J372*H372,2)</f>
        <v>0</v>
      </c>
      <c r="S372" s="62"/>
      <c r="T372" s="184">
        <f>S372*H372</f>
        <v>0</v>
      </c>
      <c r="U372" s="184">
        <v>0</v>
      </c>
      <c r="V372" s="184">
        <f>U372*H372</f>
        <v>0</v>
      </c>
      <c r="W372" s="184">
        <v>0</v>
      </c>
      <c r="X372" s="185">
        <f>W372*H372</f>
        <v>0</v>
      </c>
      <c r="Y372" s="32"/>
      <c r="Z372" s="32"/>
      <c r="AA372" s="32"/>
      <c r="AB372" s="32"/>
      <c r="AC372" s="32"/>
      <c r="AD372" s="32"/>
      <c r="AE372" s="32"/>
      <c r="AR372" s="186" t="s">
        <v>165</v>
      </c>
      <c r="AT372" s="186" t="s">
        <v>162</v>
      </c>
      <c r="AU372" s="186" t="s">
        <v>158</v>
      </c>
      <c r="AY372" s="15" t="s">
        <v>147</v>
      </c>
      <c r="BE372" s="187">
        <f>IF(O372="základní",K372,0)</f>
        <v>0</v>
      </c>
      <c r="BF372" s="187">
        <f>IF(O372="snížená",K372,0)</f>
        <v>0</v>
      </c>
      <c r="BG372" s="187">
        <f>IF(O372="zákl. přenesená",K372,0)</f>
        <v>0</v>
      </c>
      <c r="BH372" s="187">
        <f>IF(O372="sníž. přenesená",K372,0)</f>
        <v>0</v>
      </c>
      <c r="BI372" s="187">
        <f>IF(O372="nulová",K372,0)</f>
        <v>0</v>
      </c>
      <c r="BJ372" s="15" t="s">
        <v>79</v>
      </c>
      <c r="BK372" s="187">
        <f>ROUND(P372*H372,2)</f>
        <v>0</v>
      </c>
      <c r="BL372" s="15" t="s">
        <v>157</v>
      </c>
      <c r="BM372" s="186" t="s">
        <v>729</v>
      </c>
    </row>
    <row r="373" spans="1:65" s="12" customFormat="1" ht="22.85" customHeight="1">
      <c r="B373" s="157"/>
      <c r="C373" s="158"/>
      <c r="D373" s="159" t="s">
        <v>70</v>
      </c>
      <c r="E373" s="172" t="s">
        <v>730</v>
      </c>
      <c r="F373" s="172" t="s">
        <v>731</v>
      </c>
      <c r="G373" s="158"/>
      <c r="H373" s="158"/>
      <c r="I373" s="161"/>
      <c r="J373" s="161"/>
      <c r="K373" s="173">
        <f>BK373</f>
        <v>0</v>
      </c>
      <c r="L373" s="158"/>
      <c r="M373" s="163"/>
      <c r="N373" s="164"/>
      <c r="O373" s="165"/>
      <c r="P373" s="165"/>
      <c r="Q373" s="166">
        <f>SUM(Q374:Q378)</f>
        <v>0</v>
      </c>
      <c r="R373" s="166">
        <f>SUM(R374:R378)</f>
        <v>0</v>
      </c>
      <c r="S373" s="165"/>
      <c r="T373" s="167">
        <f>SUM(T374:T378)</f>
        <v>0</v>
      </c>
      <c r="U373" s="165"/>
      <c r="V373" s="167">
        <f>SUM(V374:V378)</f>
        <v>0</v>
      </c>
      <c r="W373" s="165"/>
      <c r="X373" s="168">
        <f>SUM(X374:X378)</f>
        <v>0</v>
      </c>
      <c r="AR373" s="169" t="s">
        <v>172</v>
      </c>
      <c r="AT373" s="170" t="s">
        <v>70</v>
      </c>
      <c r="AU373" s="170" t="s">
        <v>79</v>
      </c>
      <c r="AY373" s="169" t="s">
        <v>147</v>
      </c>
      <c r="BK373" s="171">
        <f>SUM(BK374:BK378)</f>
        <v>0</v>
      </c>
    </row>
    <row r="374" spans="1:65" s="2" customFormat="1" ht="16.45" customHeight="1">
      <c r="A374" s="32"/>
      <c r="B374" s="33"/>
      <c r="C374" s="174" t="s">
        <v>732</v>
      </c>
      <c r="D374" s="174" t="s">
        <v>152</v>
      </c>
      <c r="E374" s="175" t="s">
        <v>733</v>
      </c>
      <c r="F374" s="176" t="s">
        <v>734</v>
      </c>
      <c r="G374" s="177" t="s">
        <v>735</v>
      </c>
      <c r="H374" s="178">
        <v>8</v>
      </c>
      <c r="I374" s="179"/>
      <c r="J374" s="179"/>
      <c r="K374" s="180">
        <f>ROUND(P374*H374,2)</f>
        <v>0</v>
      </c>
      <c r="L374" s="176" t="s">
        <v>20</v>
      </c>
      <c r="M374" s="37"/>
      <c r="N374" s="181" t="s">
        <v>20</v>
      </c>
      <c r="O374" s="182" t="s">
        <v>40</v>
      </c>
      <c r="P374" s="183">
        <f>I374+J374</f>
        <v>0</v>
      </c>
      <c r="Q374" s="183">
        <f>ROUND(I374*H374,2)</f>
        <v>0</v>
      </c>
      <c r="R374" s="183">
        <f>ROUND(J374*H374,2)</f>
        <v>0</v>
      </c>
      <c r="S374" s="62"/>
      <c r="T374" s="184">
        <f>S374*H374</f>
        <v>0</v>
      </c>
      <c r="U374" s="184">
        <v>0</v>
      </c>
      <c r="V374" s="184">
        <f>U374*H374</f>
        <v>0</v>
      </c>
      <c r="W374" s="184">
        <v>0</v>
      </c>
      <c r="X374" s="185">
        <f>W374*H374</f>
        <v>0</v>
      </c>
      <c r="Y374" s="32"/>
      <c r="Z374" s="32"/>
      <c r="AA374" s="32"/>
      <c r="AB374" s="32"/>
      <c r="AC374" s="32"/>
      <c r="AD374" s="32"/>
      <c r="AE374" s="32"/>
      <c r="AR374" s="186" t="s">
        <v>157</v>
      </c>
      <c r="AT374" s="186" t="s">
        <v>152</v>
      </c>
      <c r="AU374" s="186" t="s">
        <v>81</v>
      </c>
      <c r="AY374" s="15" t="s">
        <v>147</v>
      </c>
      <c r="BE374" s="187">
        <f>IF(O374="základní",K374,0)</f>
        <v>0</v>
      </c>
      <c r="BF374" s="187">
        <f>IF(O374="snížená",K374,0)</f>
        <v>0</v>
      </c>
      <c r="BG374" s="187">
        <f>IF(O374="zákl. přenesená",K374,0)</f>
        <v>0</v>
      </c>
      <c r="BH374" s="187">
        <f>IF(O374="sníž. přenesená",K374,0)</f>
        <v>0</v>
      </c>
      <c r="BI374" s="187">
        <f>IF(O374="nulová",K374,0)</f>
        <v>0</v>
      </c>
      <c r="BJ374" s="15" t="s">
        <v>79</v>
      </c>
      <c r="BK374" s="187">
        <f>ROUND(P374*H374,2)</f>
        <v>0</v>
      </c>
      <c r="BL374" s="15" t="s">
        <v>157</v>
      </c>
      <c r="BM374" s="186" t="s">
        <v>736</v>
      </c>
    </row>
    <row r="375" spans="1:65" s="2" customFormat="1" ht="33.049999999999997" customHeight="1">
      <c r="A375" s="32"/>
      <c r="B375" s="33"/>
      <c r="C375" s="174" t="s">
        <v>737</v>
      </c>
      <c r="D375" s="174" t="s">
        <v>152</v>
      </c>
      <c r="E375" s="175" t="s">
        <v>738</v>
      </c>
      <c r="F375" s="176" t="s">
        <v>739</v>
      </c>
      <c r="G375" s="177" t="s">
        <v>155</v>
      </c>
      <c r="H375" s="178">
        <v>1</v>
      </c>
      <c r="I375" s="179"/>
      <c r="J375" s="179"/>
      <c r="K375" s="180">
        <f>ROUND(P375*H375,2)</f>
        <v>0</v>
      </c>
      <c r="L375" s="176" t="s">
        <v>295</v>
      </c>
      <c r="M375" s="37"/>
      <c r="N375" s="181" t="s">
        <v>20</v>
      </c>
      <c r="O375" s="182" t="s">
        <v>40</v>
      </c>
      <c r="P375" s="183">
        <f>I375+J375</f>
        <v>0</v>
      </c>
      <c r="Q375" s="183">
        <f>ROUND(I375*H375,2)</f>
        <v>0</v>
      </c>
      <c r="R375" s="183">
        <f>ROUND(J375*H375,2)</f>
        <v>0</v>
      </c>
      <c r="S375" s="62"/>
      <c r="T375" s="184">
        <f>S375*H375</f>
        <v>0</v>
      </c>
      <c r="U375" s="184">
        <v>0</v>
      </c>
      <c r="V375" s="184">
        <f>U375*H375</f>
        <v>0</v>
      </c>
      <c r="W375" s="184">
        <v>0</v>
      </c>
      <c r="X375" s="185">
        <f>W375*H375</f>
        <v>0</v>
      </c>
      <c r="Y375" s="32"/>
      <c r="Z375" s="32"/>
      <c r="AA375" s="32"/>
      <c r="AB375" s="32"/>
      <c r="AC375" s="32"/>
      <c r="AD375" s="32"/>
      <c r="AE375" s="32"/>
      <c r="AR375" s="186" t="s">
        <v>157</v>
      </c>
      <c r="AT375" s="186" t="s">
        <v>152</v>
      </c>
      <c r="AU375" s="186" t="s">
        <v>81</v>
      </c>
      <c r="AY375" s="15" t="s">
        <v>147</v>
      </c>
      <c r="BE375" s="187">
        <f>IF(O375="základní",K375,0)</f>
        <v>0</v>
      </c>
      <c r="BF375" s="187">
        <f>IF(O375="snížená",K375,0)</f>
        <v>0</v>
      </c>
      <c r="BG375" s="187">
        <f>IF(O375="zákl. přenesená",K375,0)</f>
        <v>0</v>
      </c>
      <c r="BH375" s="187">
        <f>IF(O375="sníž. přenesená",K375,0)</f>
        <v>0</v>
      </c>
      <c r="BI375" s="187">
        <f>IF(O375="nulová",K375,0)</f>
        <v>0</v>
      </c>
      <c r="BJ375" s="15" t="s">
        <v>79</v>
      </c>
      <c r="BK375" s="187">
        <f>ROUND(P375*H375,2)</f>
        <v>0</v>
      </c>
      <c r="BL375" s="15" t="s">
        <v>157</v>
      </c>
      <c r="BM375" s="186" t="s">
        <v>740</v>
      </c>
    </row>
    <row r="376" spans="1:65" s="2" customFormat="1" ht="10.65">
      <c r="A376" s="32"/>
      <c r="B376" s="33"/>
      <c r="C376" s="34"/>
      <c r="D376" s="188" t="s">
        <v>160</v>
      </c>
      <c r="E376" s="34"/>
      <c r="F376" s="189" t="s">
        <v>741</v>
      </c>
      <c r="G376" s="34"/>
      <c r="H376" s="34"/>
      <c r="I376" s="190"/>
      <c r="J376" s="190"/>
      <c r="K376" s="34"/>
      <c r="L376" s="34"/>
      <c r="M376" s="37"/>
      <c r="N376" s="191"/>
      <c r="O376" s="192"/>
      <c r="P376" s="62"/>
      <c r="Q376" s="62"/>
      <c r="R376" s="62"/>
      <c r="S376" s="62"/>
      <c r="T376" s="62"/>
      <c r="U376" s="62"/>
      <c r="V376" s="62"/>
      <c r="W376" s="62"/>
      <c r="X376" s="63"/>
      <c r="Y376" s="32"/>
      <c r="Z376" s="32"/>
      <c r="AA376" s="32"/>
      <c r="AB376" s="32"/>
      <c r="AC376" s="32"/>
      <c r="AD376" s="32"/>
      <c r="AE376" s="32"/>
      <c r="AT376" s="15" t="s">
        <v>160</v>
      </c>
      <c r="AU376" s="15" t="s">
        <v>81</v>
      </c>
    </row>
    <row r="377" spans="1:65" s="2" customFormat="1" ht="24.1" customHeight="1">
      <c r="A377" s="32"/>
      <c r="B377" s="33"/>
      <c r="C377" s="174" t="s">
        <v>742</v>
      </c>
      <c r="D377" s="174" t="s">
        <v>152</v>
      </c>
      <c r="E377" s="175" t="s">
        <v>743</v>
      </c>
      <c r="F377" s="176" t="s">
        <v>744</v>
      </c>
      <c r="G377" s="177" t="s">
        <v>735</v>
      </c>
      <c r="H377" s="178">
        <v>8</v>
      </c>
      <c r="I377" s="179"/>
      <c r="J377" s="179"/>
      <c r="K377" s="180">
        <f>ROUND(P377*H377,2)</f>
        <v>0</v>
      </c>
      <c r="L377" s="176" t="s">
        <v>20</v>
      </c>
      <c r="M377" s="37"/>
      <c r="N377" s="181" t="s">
        <v>20</v>
      </c>
      <c r="O377" s="182" t="s">
        <v>40</v>
      </c>
      <c r="P377" s="183">
        <f>I377+J377</f>
        <v>0</v>
      </c>
      <c r="Q377" s="183">
        <f>ROUND(I377*H377,2)</f>
        <v>0</v>
      </c>
      <c r="R377" s="183">
        <f>ROUND(J377*H377,2)</f>
        <v>0</v>
      </c>
      <c r="S377" s="62"/>
      <c r="T377" s="184">
        <f>S377*H377</f>
        <v>0</v>
      </c>
      <c r="U377" s="184">
        <v>0</v>
      </c>
      <c r="V377" s="184">
        <f>U377*H377</f>
        <v>0</v>
      </c>
      <c r="W377" s="184">
        <v>0</v>
      </c>
      <c r="X377" s="185">
        <f>W377*H377</f>
        <v>0</v>
      </c>
      <c r="Y377" s="32"/>
      <c r="Z377" s="32"/>
      <c r="AA377" s="32"/>
      <c r="AB377" s="32"/>
      <c r="AC377" s="32"/>
      <c r="AD377" s="32"/>
      <c r="AE377" s="32"/>
      <c r="AR377" s="186" t="s">
        <v>157</v>
      </c>
      <c r="AT377" s="186" t="s">
        <v>152</v>
      </c>
      <c r="AU377" s="186" t="s">
        <v>81</v>
      </c>
      <c r="AY377" s="15" t="s">
        <v>147</v>
      </c>
      <c r="BE377" s="187">
        <f>IF(O377="základní",K377,0)</f>
        <v>0</v>
      </c>
      <c r="BF377" s="187">
        <f>IF(O377="snížená",K377,0)</f>
        <v>0</v>
      </c>
      <c r="BG377" s="187">
        <f>IF(O377="zákl. přenesená",K377,0)</f>
        <v>0</v>
      </c>
      <c r="BH377" s="187">
        <f>IF(O377="sníž. přenesená",K377,0)</f>
        <v>0</v>
      </c>
      <c r="BI377" s="187">
        <f>IF(O377="nulová",K377,0)</f>
        <v>0</v>
      </c>
      <c r="BJ377" s="15" t="s">
        <v>79</v>
      </c>
      <c r="BK377" s="187">
        <f>ROUND(P377*H377,2)</f>
        <v>0</v>
      </c>
      <c r="BL377" s="15" t="s">
        <v>157</v>
      </c>
      <c r="BM377" s="186" t="s">
        <v>745</v>
      </c>
    </row>
    <row r="378" spans="1:65" s="2" customFormat="1" ht="16.45" customHeight="1">
      <c r="A378" s="32"/>
      <c r="B378" s="33"/>
      <c r="C378" s="174" t="s">
        <v>746</v>
      </c>
      <c r="D378" s="174" t="s">
        <v>152</v>
      </c>
      <c r="E378" s="175" t="s">
        <v>747</v>
      </c>
      <c r="F378" s="176" t="s">
        <v>748</v>
      </c>
      <c r="G378" s="177" t="s">
        <v>735</v>
      </c>
      <c r="H378" s="178">
        <v>24</v>
      </c>
      <c r="I378" s="179"/>
      <c r="J378" s="179"/>
      <c r="K378" s="180">
        <f>ROUND(P378*H378,2)</f>
        <v>0</v>
      </c>
      <c r="L378" s="176" t="s">
        <v>20</v>
      </c>
      <c r="M378" s="37"/>
      <c r="N378" s="181" t="s">
        <v>20</v>
      </c>
      <c r="O378" s="182" t="s">
        <v>40</v>
      </c>
      <c r="P378" s="183">
        <f>I378+J378</f>
        <v>0</v>
      </c>
      <c r="Q378" s="183">
        <f>ROUND(I378*H378,2)</f>
        <v>0</v>
      </c>
      <c r="R378" s="183">
        <f>ROUND(J378*H378,2)</f>
        <v>0</v>
      </c>
      <c r="S378" s="62"/>
      <c r="T378" s="184">
        <f>S378*H378</f>
        <v>0</v>
      </c>
      <c r="U378" s="184">
        <v>0</v>
      </c>
      <c r="V378" s="184">
        <f>U378*H378</f>
        <v>0</v>
      </c>
      <c r="W378" s="184">
        <v>0</v>
      </c>
      <c r="X378" s="185">
        <f>W378*H378</f>
        <v>0</v>
      </c>
      <c r="Y378" s="32"/>
      <c r="Z378" s="32"/>
      <c r="AA378" s="32"/>
      <c r="AB378" s="32"/>
      <c r="AC378" s="32"/>
      <c r="AD378" s="32"/>
      <c r="AE378" s="32"/>
      <c r="AR378" s="186" t="s">
        <v>157</v>
      </c>
      <c r="AT378" s="186" t="s">
        <v>152</v>
      </c>
      <c r="AU378" s="186" t="s">
        <v>81</v>
      </c>
      <c r="AY378" s="15" t="s">
        <v>147</v>
      </c>
      <c r="BE378" s="187">
        <f>IF(O378="základní",K378,0)</f>
        <v>0</v>
      </c>
      <c r="BF378" s="187">
        <f>IF(O378="snížená",K378,0)</f>
        <v>0</v>
      </c>
      <c r="BG378" s="187">
        <f>IF(O378="zákl. přenesená",K378,0)</f>
        <v>0</v>
      </c>
      <c r="BH378" s="187">
        <f>IF(O378="sníž. přenesená",K378,0)</f>
        <v>0</v>
      </c>
      <c r="BI378" s="187">
        <f>IF(O378="nulová",K378,0)</f>
        <v>0</v>
      </c>
      <c r="BJ378" s="15" t="s">
        <v>79</v>
      </c>
      <c r="BK378" s="187">
        <f>ROUND(P378*H378,2)</f>
        <v>0</v>
      </c>
      <c r="BL378" s="15" t="s">
        <v>157</v>
      </c>
      <c r="BM378" s="186" t="s">
        <v>749</v>
      </c>
    </row>
    <row r="379" spans="1:65" s="12" customFormat="1" ht="22.85" customHeight="1">
      <c r="B379" s="157"/>
      <c r="C379" s="158"/>
      <c r="D379" s="159" t="s">
        <v>70</v>
      </c>
      <c r="E379" s="172" t="s">
        <v>750</v>
      </c>
      <c r="F379" s="172" t="s">
        <v>751</v>
      </c>
      <c r="G379" s="158"/>
      <c r="H379" s="158"/>
      <c r="I379" s="161"/>
      <c r="J379" s="161"/>
      <c r="K379" s="173">
        <f>BK379</f>
        <v>0</v>
      </c>
      <c r="L379" s="158"/>
      <c r="M379" s="163"/>
      <c r="N379" s="164"/>
      <c r="O379" s="165"/>
      <c r="P379" s="165"/>
      <c r="Q379" s="166">
        <f>SUM(Q380:Q382)</f>
        <v>0</v>
      </c>
      <c r="R379" s="166">
        <f>SUM(R380:R382)</f>
        <v>0</v>
      </c>
      <c r="S379" s="165"/>
      <c r="T379" s="167">
        <f>SUM(T380:T382)</f>
        <v>0</v>
      </c>
      <c r="U379" s="165"/>
      <c r="V379" s="167">
        <f>SUM(V380:V382)</f>
        <v>0</v>
      </c>
      <c r="W379" s="165"/>
      <c r="X379" s="168">
        <f>SUM(X380:X382)</f>
        <v>3.64</v>
      </c>
      <c r="AR379" s="169" t="s">
        <v>79</v>
      </c>
      <c r="AT379" s="170" t="s">
        <v>70</v>
      </c>
      <c r="AU379" s="170" t="s">
        <v>79</v>
      </c>
      <c r="AY379" s="169" t="s">
        <v>147</v>
      </c>
      <c r="BK379" s="171">
        <f>SUM(BK380:BK382)</f>
        <v>0</v>
      </c>
    </row>
    <row r="380" spans="1:65" s="2" customFormat="1" ht="24.1" customHeight="1">
      <c r="A380" s="32"/>
      <c r="B380" s="33"/>
      <c r="C380" s="174" t="s">
        <v>752</v>
      </c>
      <c r="D380" s="174" t="s">
        <v>152</v>
      </c>
      <c r="E380" s="175" t="s">
        <v>753</v>
      </c>
      <c r="F380" s="176" t="s">
        <v>754</v>
      </c>
      <c r="G380" s="177" t="s">
        <v>389</v>
      </c>
      <c r="H380" s="178">
        <v>260</v>
      </c>
      <c r="I380" s="179"/>
      <c r="J380" s="179"/>
      <c r="K380" s="180">
        <f>ROUND(P380*H380,2)</f>
        <v>0</v>
      </c>
      <c r="L380" s="176" t="s">
        <v>20</v>
      </c>
      <c r="M380" s="37"/>
      <c r="N380" s="181" t="s">
        <v>20</v>
      </c>
      <c r="O380" s="182" t="s">
        <v>40</v>
      </c>
      <c r="P380" s="183">
        <f>I380+J380</f>
        <v>0</v>
      </c>
      <c r="Q380" s="183">
        <f>ROUND(I380*H380,2)</f>
        <v>0</v>
      </c>
      <c r="R380" s="183">
        <f>ROUND(J380*H380,2)</f>
        <v>0</v>
      </c>
      <c r="S380" s="62"/>
      <c r="T380" s="184">
        <f>S380*H380</f>
        <v>0</v>
      </c>
      <c r="U380" s="184">
        <v>0</v>
      </c>
      <c r="V380" s="184">
        <f>U380*H380</f>
        <v>0</v>
      </c>
      <c r="W380" s="184">
        <v>1.4E-2</v>
      </c>
      <c r="X380" s="185">
        <f>W380*H380</f>
        <v>3.64</v>
      </c>
      <c r="Y380" s="32"/>
      <c r="Z380" s="32"/>
      <c r="AA380" s="32"/>
      <c r="AB380" s="32"/>
      <c r="AC380" s="32"/>
      <c r="AD380" s="32"/>
      <c r="AE380" s="32"/>
      <c r="AR380" s="186" t="s">
        <v>172</v>
      </c>
      <c r="AT380" s="186" t="s">
        <v>152</v>
      </c>
      <c r="AU380" s="186" t="s">
        <v>81</v>
      </c>
      <c r="AY380" s="15" t="s">
        <v>147</v>
      </c>
      <c r="BE380" s="187">
        <f>IF(O380="základní",K380,0)</f>
        <v>0</v>
      </c>
      <c r="BF380" s="187">
        <f>IF(O380="snížená",K380,0)</f>
        <v>0</v>
      </c>
      <c r="BG380" s="187">
        <f>IF(O380="zákl. přenesená",K380,0)</f>
        <v>0</v>
      </c>
      <c r="BH380" s="187">
        <f>IF(O380="sníž. přenesená",K380,0)</f>
        <v>0</v>
      </c>
      <c r="BI380" s="187">
        <f>IF(O380="nulová",K380,0)</f>
        <v>0</v>
      </c>
      <c r="BJ380" s="15" t="s">
        <v>79</v>
      </c>
      <c r="BK380" s="187">
        <f>ROUND(P380*H380,2)</f>
        <v>0</v>
      </c>
      <c r="BL380" s="15" t="s">
        <v>172</v>
      </c>
      <c r="BM380" s="186" t="s">
        <v>755</v>
      </c>
    </row>
    <row r="381" spans="1:65" s="13" customFormat="1" ht="10.65">
      <c r="B381" s="203"/>
      <c r="C381" s="204"/>
      <c r="D381" s="205" t="s">
        <v>167</v>
      </c>
      <c r="E381" s="206" t="s">
        <v>20</v>
      </c>
      <c r="F381" s="207" t="s">
        <v>756</v>
      </c>
      <c r="G381" s="204"/>
      <c r="H381" s="208">
        <v>260</v>
      </c>
      <c r="I381" s="209"/>
      <c r="J381" s="209"/>
      <c r="K381" s="204"/>
      <c r="L381" s="204"/>
      <c r="M381" s="210"/>
      <c r="N381" s="211"/>
      <c r="O381" s="212"/>
      <c r="P381" s="212"/>
      <c r="Q381" s="212"/>
      <c r="R381" s="212"/>
      <c r="S381" s="212"/>
      <c r="T381" s="212"/>
      <c r="U381" s="212"/>
      <c r="V381" s="212"/>
      <c r="W381" s="212"/>
      <c r="X381" s="213"/>
      <c r="AT381" s="214" t="s">
        <v>167</v>
      </c>
      <c r="AU381" s="214" t="s">
        <v>81</v>
      </c>
      <c r="AV381" s="13" t="s">
        <v>81</v>
      </c>
      <c r="AW381" s="13" t="s">
        <v>5</v>
      </c>
      <c r="AX381" s="13" t="s">
        <v>79</v>
      </c>
      <c r="AY381" s="214" t="s">
        <v>147</v>
      </c>
    </row>
    <row r="382" spans="1:65" s="2" customFormat="1" ht="24.1" customHeight="1">
      <c r="A382" s="32"/>
      <c r="B382" s="33"/>
      <c r="C382" s="193" t="s">
        <v>757</v>
      </c>
      <c r="D382" s="193" t="s">
        <v>162</v>
      </c>
      <c r="E382" s="194" t="s">
        <v>758</v>
      </c>
      <c r="F382" s="195" t="s">
        <v>759</v>
      </c>
      <c r="G382" s="196" t="s">
        <v>760</v>
      </c>
      <c r="H382" s="197">
        <v>1</v>
      </c>
      <c r="I382" s="198"/>
      <c r="J382" s="199"/>
      <c r="K382" s="200">
        <f>ROUND(P382*H382,2)</f>
        <v>0</v>
      </c>
      <c r="L382" s="195" t="s">
        <v>20</v>
      </c>
      <c r="M382" s="201"/>
      <c r="N382" s="202" t="s">
        <v>20</v>
      </c>
      <c r="O382" s="182" t="s">
        <v>40</v>
      </c>
      <c r="P382" s="183">
        <f>I382+J382</f>
        <v>0</v>
      </c>
      <c r="Q382" s="183">
        <f>ROUND(I382*H382,2)</f>
        <v>0</v>
      </c>
      <c r="R382" s="183">
        <f>ROUND(J382*H382,2)</f>
        <v>0</v>
      </c>
      <c r="S382" s="62"/>
      <c r="T382" s="184">
        <f>S382*H382</f>
        <v>0</v>
      </c>
      <c r="U382" s="184">
        <v>0</v>
      </c>
      <c r="V382" s="184">
        <f>U382*H382</f>
        <v>0</v>
      </c>
      <c r="W382" s="184">
        <v>0</v>
      </c>
      <c r="X382" s="185">
        <f>W382*H382</f>
        <v>0</v>
      </c>
      <c r="Y382" s="32"/>
      <c r="Z382" s="32"/>
      <c r="AA382" s="32"/>
      <c r="AB382" s="32"/>
      <c r="AC382" s="32"/>
      <c r="AD382" s="32"/>
      <c r="AE382" s="32"/>
      <c r="AR382" s="186" t="s">
        <v>717</v>
      </c>
      <c r="AT382" s="186" t="s">
        <v>162</v>
      </c>
      <c r="AU382" s="186" t="s">
        <v>81</v>
      </c>
      <c r="AY382" s="15" t="s">
        <v>147</v>
      </c>
      <c r="BE382" s="187">
        <f>IF(O382="základní",K382,0)</f>
        <v>0</v>
      </c>
      <c r="BF382" s="187">
        <f>IF(O382="snížená",K382,0)</f>
        <v>0</v>
      </c>
      <c r="BG382" s="187">
        <f>IF(O382="zákl. přenesená",K382,0)</f>
        <v>0</v>
      </c>
      <c r="BH382" s="187">
        <f>IF(O382="sníž. přenesená",K382,0)</f>
        <v>0</v>
      </c>
      <c r="BI382" s="187">
        <f>IF(O382="nulová",K382,0)</f>
        <v>0</v>
      </c>
      <c r="BJ382" s="15" t="s">
        <v>79</v>
      </c>
      <c r="BK382" s="187">
        <f>ROUND(P382*H382,2)</f>
        <v>0</v>
      </c>
      <c r="BL382" s="15" t="s">
        <v>717</v>
      </c>
      <c r="BM382" s="186" t="s">
        <v>761</v>
      </c>
    </row>
    <row r="383" spans="1:65" s="12" customFormat="1" ht="22.85" customHeight="1">
      <c r="B383" s="157"/>
      <c r="C383" s="158"/>
      <c r="D383" s="159" t="s">
        <v>70</v>
      </c>
      <c r="E383" s="172" t="s">
        <v>762</v>
      </c>
      <c r="F383" s="172" t="s">
        <v>763</v>
      </c>
      <c r="G383" s="158"/>
      <c r="H383" s="158"/>
      <c r="I383" s="161"/>
      <c r="J383" s="161"/>
      <c r="K383" s="173">
        <f>BK383</f>
        <v>0</v>
      </c>
      <c r="L383" s="158"/>
      <c r="M383" s="163"/>
      <c r="N383" s="164"/>
      <c r="O383" s="165"/>
      <c r="P383" s="165"/>
      <c r="Q383" s="166">
        <f>SUM(Q384:Q395)</f>
        <v>0</v>
      </c>
      <c r="R383" s="166">
        <f>SUM(R384:R395)</f>
        <v>0</v>
      </c>
      <c r="S383" s="165"/>
      <c r="T383" s="167">
        <f>SUM(T384:T395)</f>
        <v>0</v>
      </c>
      <c r="U383" s="165"/>
      <c r="V383" s="167">
        <f>SUM(V384:V395)</f>
        <v>0</v>
      </c>
      <c r="W383" s="165"/>
      <c r="X383" s="168">
        <f>SUM(X384:X395)</f>
        <v>0</v>
      </c>
      <c r="AR383" s="169" t="s">
        <v>79</v>
      </c>
      <c r="AT383" s="170" t="s">
        <v>70</v>
      </c>
      <c r="AU383" s="170" t="s">
        <v>79</v>
      </c>
      <c r="AY383" s="169" t="s">
        <v>147</v>
      </c>
      <c r="BK383" s="171">
        <f>SUM(BK384:BK395)</f>
        <v>0</v>
      </c>
    </row>
    <row r="384" spans="1:65" s="2" customFormat="1" ht="24.1" customHeight="1">
      <c r="A384" s="32"/>
      <c r="B384" s="33"/>
      <c r="C384" s="174" t="s">
        <v>764</v>
      </c>
      <c r="D384" s="174" t="s">
        <v>152</v>
      </c>
      <c r="E384" s="175" t="s">
        <v>765</v>
      </c>
      <c r="F384" s="176" t="s">
        <v>766</v>
      </c>
      <c r="G384" s="177" t="s">
        <v>155</v>
      </c>
      <c r="H384" s="178">
        <v>22</v>
      </c>
      <c r="I384" s="179"/>
      <c r="J384" s="179"/>
      <c r="K384" s="180">
        <f>ROUND(P384*H384,2)</f>
        <v>0</v>
      </c>
      <c r="L384" s="176" t="s">
        <v>156</v>
      </c>
      <c r="M384" s="37"/>
      <c r="N384" s="181" t="s">
        <v>20</v>
      </c>
      <c r="O384" s="182" t="s">
        <v>40</v>
      </c>
      <c r="P384" s="183">
        <f>I384+J384</f>
        <v>0</v>
      </c>
      <c r="Q384" s="183">
        <f>ROUND(I384*H384,2)</f>
        <v>0</v>
      </c>
      <c r="R384" s="183">
        <f>ROUND(J384*H384,2)</f>
        <v>0</v>
      </c>
      <c r="S384" s="62"/>
      <c r="T384" s="184">
        <f>S384*H384</f>
        <v>0</v>
      </c>
      <c r="U384" s="184">
        <v>0</v>
      </c>
      <c r="V384" s="184">
        <f>U384*H384</f>
        <v>0</v>
      </c>
      <c r="W384" s="184">
        <v>0</v>
      </c>
      <c r="X384" s="185">
        <f>W384*H384</f>
        <v>0</v>
      </c>
      <c r="Y384" s="32"/>
      <c r="Z384" s="32"/>
      <c r="AA384" s="32"/>
      <c r="AB384" s="32"/>
      <c r="AC384" s="32"/>
      <c r="AD384" s="32"/>
      <c r="AE384" s="32"/>
      <c r="AR384" s="186" t="s">
        <v>157</v>
      </c>
      <c r="AT384" s="186" t="s">
        <v>152</v>
      </c>
      <c r="AU384" s="186" t="s">
        <v>81</v>
      </c>
      <c r="AY384" s="15" t="s">
        <v>147</v>
      </c>
      <c r="BE384" s="187">
        <f>IF(O384="základní",K384,0)</f>
        <v>0</v>
      </c>
      <c r="BF384" s="187">
        <f>IF(O384="snížená",K384,0)</f>
        <v>0</v>
      </c>
      <c r="BG384" s="187">
        <f>IF(O384="zákl. přenesená",K384,0)</f>
        <v>0</v>
      </c>
      <c r="BH384" s="187">
        <f>IF(O384="sníž. přenesená",K384,0)</f>
        <v>0</v>
      </c>
      <c r="BI384" s="187">
        <f>IF(O384="nulová",K384,0)</f>
        <v>0</v>
      </c>
      <c r="BJ384" s="15" t="s">
        <v>79</v>
      </c>
      <c r="BK384" s="187">
        <f>ROUND(P384*H384,2)</f>
        <v>0</v>
      </c>
      <c r="BL384" s="15" t="s">
        <v>157</v>
      </c>
      <c r="BM384" s="186" t="s">
        <v>767</v>
      </c>
    </row>
    <row r="385" spans="1:65" s="2" customFormat="1" ht="10.65">
      <c r="A385" s="32"/>
      <c r="B385" s="33"/>
      <c r="C385" s="34"/>
      <c r="D385" s="188" t="s">
        <v>160</v>
      </c>
      <c r="E385" s="34"/>
      <c r="F385" s="189" t="s">
        <v>768</v>
      </c>
      <c r="G385" s="34"/>
      <c r="H385" s="34"/>
      <c r="I385" s="190"/>
      <c r="J385" s="190"/>
      <c r="K385" s="34"/>
      <c r="L385" s="34"/>
      <c r="M385" s="37"/>
      <c r="N385" s="191"/>
      <c r="O385" s="192"/>
      <c r="P385" s="62"/>
      <c r="Q385" s="62"/>
      <c r="R385" s="62"/>
      <c r="S385" s="62"/>
      <c r="T385" s="62"/>
      <c r="U385" s="62"/>
      <c r="V385" s="62"/>
      <c r="W385" s="62"/>
      <c r="X385" s="63"/>
      <c r="Y385" s="32"/>
      <c r="Z385" s="32"/>
      <c r="AA385" s="32"/>
      <c r="AB385" s="32"/>
      <c r="AC385" s="32"/>
      <c r="AD385" s="32"/>
      <c r="AE385" s="32"/>
      <c r="AT385" s="15" t="s">
        <v>160</v>
      </c>
      <c r="AU385" s="15" t="s">
        <v>81</v>
      </c>
    </row>
    <row r="386" spans="1:65" s="2" customFormat="1" ht="16.45" customHeight="1">
      <c r="A386" s="32"/>
      <c r="B386" s="33"/>
      <c r="C386" s="174" t="s">
        <v>769</v>
      </c>
      <c r="D386" s="174" t="s">
        <v>152</v>
      </c>
      <c r="E386" s="175" t="s">
        <v>770</v>
      </c>
      <c r="F386" s="176" t="s">
        <v>771</v>
      </c>
      <c r="G386" s="177" t="s">
        <v>155</v>
      </c>
      <c r="H386" s="178">
        <v>24</v>
      </c>
      <c r="I386" s="179"/>
      <c r="J386" s="179"/>
      <c r="K386" s="180">
        <f>ROUND(P386*H386,2)</f>
        <v>0</v>
      </c>
      <c r="L386" s="176" t="s">
        <v>20</v>
      </c>
      <c r="M386" s="37"/>
      <c r="N386" s="181" t="s">
        <v>20</v>
      </c>
      <c r="O386" s="182" t="s">
        <v>40</v>
      </c>
      <c r="P386" s="183">
        <f>I386+J386</f>
        <v>0</v>
      </c>
      <c r="Q386" s="183">
        <f>ROUND(I386*H386,2)</f>
        <v>0</v>
      </c>
      <c r="R386" s="183">
        <f>ROUND(J386*H386,2)</f>
        <v>0</v>
      </c>
      <c r="S386" s="62"/>
      <c r="T386" s="184">
        <f>S386*H386</f>
        <v>0</v>
      </c>
      <c r="U386" s="184">
        <v>0</v>
      </c>
      <c r="V386" s="184">
        <f>U386*H386</f>
        <v>0</v>
      </c>
      <c r="W386" s="184">
        <v>0</v>
      </c>
      <c r="X386" s="185">
        <f>W386*H386</f>
        <v>0</v>
      </c>
      <c r="Y386" s="32"/>
      <c r="Z386" s="32"/>
      <c r="AA386" s="32"/>
      <c r="AB386" s="32"/>
      <c r="AC386" s="32"/>
      <c r="AD386" s="32"/>
      <c r="AE386" s="32"/>
      <c r="AR386" s="186" t="s">
        <v>157</v>
      </c>
      <c r="AT386" s="186" t="s">
        <v>152</v>
      </c>
      <c r="AU386" s="186" t="s">
        <v>81</v>
      </c>
      <c r="AY386" s="15" t="s">
        <v>147</v>
      </c>
      <c r="BE386" s="187">
        <f>IF(O386="základní",K386,0)</f>
        <v>0</v>
      </c>
      <c r="BF386" s="187">
        <f>IF(O386="snížená",K386,0)</f>
        <v>0</v>
      </c>
      <c r="BG386" s="187">
        <f>IF(O386="zákl. přenesená",K386,0)</f>
        <v>0</v>
      </c>
      <c r="BH386" s="187">
        <f>IF(O386="sníž. přenesená",K386,0)</f>
        <v>0</v>
      </c>
      <c r="BI386" s="187">
        <f>IF(O386="nulová",K386,0)</f>
        <v>0</v>
      </c>
      <c r="BJ386" s="15" t="s">
        <v>79</v>
      </c>
      <c r="BK386" s="187">
        <f>ROUND(P386*H386,2)</f>
        <v>0</v>
      </c>
      <c r="BL386" s="15" t="s">
        <v>157</v>
      </c>
      <c r="BM386" s="186" t="s">
        <v>772</v>
      </c>
    </row>
    <row r="387" spans="1:65" s="2" customFormat="1" ht="16.45" customHeight="1">
      <c r="A387" s="32"/>
      <c r="B387" s="33"/>
      <c r="C387" s="174" t="s">
        <v>773</v>
      </c>
      <c r="D387" s="174" t="s">
        <v>152</v>
      </c>
      <c r="E387" s="175" t="s">
        <v>774</v>
      </c>
      <c r="F387" s="176" t="s">
        <v>775</v>
      </c>
      <c r="G387" s="177" t="s">
        <v>155</v>
      </c>
      <c r="H387" s="178">
        <v>24</v>
      </c>
      <c r="I387" s="179"/>
      <c r="J387" s="179"/>
      <c r="K387" s="180">
        <f>ROUND(P387*H387,2)</f>
        <v>0</v>
      </c>
      <c r="L387" s="176" t="s">
        <v>20</v>
      </c>
      <c r="M387" s="37"/>
      <c r="N387" s="181" t="s">
        <v>20</v>
      </c>
      <c r="O387" s="182" t="s">
        <v>40</v>
      </c>
      <c r="P387" s="183">
        <f>I387+J387</f>
        <v>0</v>
      </c>
      <c r="Q387" s="183">
        <f>ROUND(I387*H387,2)</f>
        <v>0</v>
      </c>
      <c r="R387" s="183">
        <f>ROUND(J387*H387,2)</f>
        <v>0</v>
      </c>
      <c r="S387" s="62"/>
      <c r="T387" s="184">
        <f>S387*H387</f>
        <v>0</v>
      </c>
      <c r="U387" s="184">
        <v>0</v>
      </c>
      <c r="V387" s="184">
        <f>U387*H387</f>
        <v>0</v>
      </c>
      <c r="W387" s="184">
        <v>0</v>
      </c>
      <c r="X387" s="185">
        <f>W387*H387</f>
        <v>0</v>
      </c>
      <c r="Y387" s="32"/>
      <c r="Z387" s="32"/>
      <c r="AA387" s="32"/>
      <c r="AB387" s="32"/>
      <c r="AC387" s="32"/>
      <c r="AD387" s="32"/>
      <c r="AE387" s="32"/>
      <c r="AR387" s="186" t="s">
        <v>157</v>
      </c>
      <c r="AT387" s="186" t="s">
        <v>152</v>
      </c>
      <c r="AU387" s="186" t="s">
        <v>81</v>
      </c>
      <c r="AY387" s="15" t="s">
        <v>147</v>
      </c>
      <c r="BE387" s="187">
        <f>IF(O387="základní",K387,0)</f>
        <v>0</v>
      </c>
      <c r="BF387" s="187">
        <f>IF(O387="snížená",K387,0)</f>
        <v>0</v>
      </c>
      <c r="BG387" s="187">
        <f>IF(O387="zákl. přenesená",K387,0)</f>
        <v>0</v>
      </c>
      <c r="BH387" s="187">
        <f>IF(O387="sníž. přenesená",K387,0)</f>
        <v>0</v>
      </c>
      <c r="BI387" s="187">
        <f>IF(O387="nulová",K387,0)</f>
        <v>0</v>
      </c>
      <c r="BJ387" s="15" t="s">
        <v>79</v>
      </c>
      <c r="BK387" s="187">
        <f>ROUND(P387*H387,2)</f>
        <v>0</v>
      </c>
      <c r="BL387" s="15" t="s">
        <v>157</v>
      </c>
      <c r="BM387" s="186" t="s">
        <v>776</v>
      </c>
    </row>
    <row r="388" spans="1:65" s="2" customFormat="1" ht="37.9" customHeight="1">
      <c r="A388" s="32"/>
      <c r="B388" s="33"/>
      <c r="C388" s="193" t="s">
        <v>777</v>
      </c>
      <c r="D388" s="193" t="s">
        <v>162</v>
      </c>
      <c r="E388" s="194" t="s">
        <v>778</v>
      </c>
      <c r="F388" s="195" t="s">
        <v>779</v>
      </c>
      <c r="G388" s="196" t="s">
        <v>155</v>
      </c>
      <c r="H388" s="197">
        <v>4</v>
      </c>
      <c r="I388" s="198"/>
      <c r="J388" s="199"/>
      <c r="K388" s="200">
        <f>ROUND(P388*H388,2)</f>
        <v>0</v>
      </c>
      <c r="L388" s="195" t="s">
        <v>20</v>
      </c>
      <c r="M388" s="201"/>
      <c r="N388" s="202" t="s">
        <v>20</v>
      </c>
      <c r="O388" s="182" t="s">
        <v>40</v>
      </c>
      <c r="P388" s="183">
        <f>I388+J388</f>
        <v>0</v>
      </c>
      <c r="Q388" s="183">
        <f>ROUND(I388*H388,2)</f>
        <v>0</v>
      </c>
      <c r="R388" s="183">
        <f>ROUND(J388*H388,2)</f>
        <v>0</v>
      </c>
      <c r="S388" s="62"/>
      <c r="T388" s="184">
        <f>S388*H388</f>
        <v>0</v>
      </c>
      <c r="U388" s="184">
        <v>0</v>
      </c>
      <c r="V388" s="184">
        <f>U388*H388</f>
        <v>0</v>
      </c>
      <c r="W388" s="184">
        <v>0</v>
      </c>
      <c r="X388" s="185">
        <f>W388*H388</f>
        <v>0</v>
      </c>
      <c r="Y388" s="32"/>
      <c r="Z388" s="32"/>
      <c r="AA388" s="32"/>
      <c r="AB388" s="32"/>
      <c r="AC388" s="32"/>
      <c r="AD388" s="32"/>
      <c r="AE388" s="32"/>
      <c r="AR388" s="186" t="s">
        <v>513</v>
      </c>
      <c r="AT388" s="186" t="s">
        <v>162</v>
      </c>
      <c r="AU388" s="186" t="s">
        <v>81</v>
      </c>
      <c r="AY388" s="15" t="s">
        <v>147</v>
      </c>
      <c r="BE388" s="187">
        <f>IF(O388="základní",K388,0)</f>
        <v>0</v>
      </c>
      <c r="BF388" s="187">
        <f>IF(O388="snížená",K388,0)</f>
        <v>0</v>
      </c>
      <c r="BG388" s="187">
        <f>IF(O388="zákl. přenesená",K388,0)</f>
        <v>0</v>
      </c>
      <c r="BH388" s="187">
        <f>IF(O388="sníž. přenesená",K388,0)</f>
        <v>0</v>
      </c>
      <c r="BI388" s="187">
        <f>IF(O388="nulová",K388,0)</f>
        <v>0</v>
      </c>
      <c r="BJ388" s="15" t="s">
        <v>79</v>
      </c>
      <c r="BK388" s="187">
        <f>ROUND(P388*H388,2)</f>
        <v>0</v>
      </c>
      <c r="BL388" s="15" t="s">
        <v>403</v>
      </c>
      <c r="BM388" s="186" t="s">
        <v>780</v>
      </c>
    </row>
    <row r="389" spans="1:65" s="13" customFormat="1" ht="10.65">
      <c r="B389" s="203"/>
      <c r="C389" s="204"/>
      <c r="D389" s="205" t="s">
        <v>167</v>
      </c>
      <c r="E389" s="206" t="s">
        <v>20</v>
      </c>
      <c r="F389" s="207" t="s">
        <v>698</v>
      </c>
      <c r="G389" s="204"/>
      <c r="H389" s="208">
        <v>4</v>
      </c>
      <c r="I389" s="209"/>
      <c r="J389" s="209"/>
      <c r="K389" s="204"/>
      <c r="L389" s="204"/>
      <c r="M389" s="210"/>
      <c r="N389" s="211"/>
      <c r="O389" s="212"/>
      <c r="P389" s="212"/>
      <c r="Q389" s="212"/>
      <c r="R389" s="212"/>
      <c r="S389" s="212"/>
      <c r="T389" s="212"/>
      <c r="U389" s="212"/>
      <c r="V389" s="212"/>
      <c r="W389" s="212"/>
      <c r="X389" s="213"/>
      <c r="AT389" s="214" t="s">
        <v>167</v>
      </c>
      <c r="AU389" s="214" t="s">
        <v>81</v>
      </c>
      <c r="AV389" s="13" t="s">
        <v>81</v>
      </c>
      <c r="AW389" s="13" t="s">
        <v>5</v>
      </c>
      <c r="AX389" s="13" t="s">
        <v>79</v>
      </c>
      <c r="AY389" s="214" t="s">
        <v>147</v>
      </c>
    </row>
    <row r="390" spans="1:65" s="2" customFormat="1" ht="24.1" customHeight="1">
      <c r="A390" s="32"/>
      <c r="B390" s="33"/>
      <c r="C390" s="193" t="s">
        <v>781</v>
      </c>
      <c r="D390" s="193" t="s">
        <v>162</v>
      </c>
      <c r="E390" s="194" t="s">
        <v>782</v>
      </c>
      <c r="F390" s="195" t="s">
        <v>783</v>
      </c>
      <c r="G390" s="196" t="s">
        <v>155</v>
      </c>
      <c r="H390" s="197">
        <v>7</v>
      </c>
      <c r="I390" s="198"/>
      <c r="J390" s="199"/>
      <c r="K390" s="200">
        <f>ROUND(P390*H390,2)</f>
        <v>0</v>
      </c>
      <c r="L390" s="195" t="s">
        <v>20</v>
      </c>
      <c r="M390" s="201"/>
      <c r="N390" s="202" t="s">
        <v>20</v>
      </c>
      <c r="O390" s="182" t="s">
        <v>40</v>
      </c>
      <c r="P390" s="183">
        <f>I390+J390</f>
        <v>0</v>
      </c>
      <c r="Q390" s="183">
        <f>ROUND(I390*H390,2)</f>
        <v>0</v>
      </c>
      <c r="R390" s="183">
        <f>ROUND(J390*H390,2)</f>
        <v>0</v>
      </c>
      <c r="S390" s="62"/>
      <c r="T390" s="184">
        <f>S390*H390</f>
        <v>0</v>
      </c>
      <c r="U390" s="184">
        <v>0</v>
      </c>
      <c r="V390" s="184">
        <f>U390*H390</f>
        <v>0</v>
      </c>
      <c r="W390" s="184">
        <v>0</v>
      </c>
      <c r="X390" s="185">
        <f>W390*H390</f>
        <v>0</v>
      </c>
      <c r="Y390" s="32"/>
      <c r="Z390" s="32"/>
      <c r="AA390" s="32"/>
      <c r="AB390" s="32"/>
      <c r="AC390" s="32"/>
      <c r="AD390" s="32"/>
      <c r="AE390" s="32"/>
      <c r="AR390" s="186" t="s">
        <v>513</v>
      </c>
      <c r="AT390" s="186" t="s">
        <v>162</v>
      </c>
      <c r="AU390" s="186" t="s">
        <v>81</v>
      </c>
      <c r="AY390" s="15" t="s">
        <v>147</v>
      </c>
      <c r="BE390" s="187">
        <f>IF(O390="základní",K390,0)</f>
        <v>0</v>
      </c>
      <c r="BF390" s="187">
        <f>IF(O390="snížená",K390,0)</f>
        <v>0</v>
      </c>
      <c r="BG390" s="187">
        <f>IF(O390="zákl. přenesená",K390,0)</f>
        <v>0</v>
      </c>
      <c r="BH390" s="187">
        <f>IF(O390="sníž. přenesená",K390,0)</f>
        <v>0</v>
      </c>
      <c r="BI390" s="187">
        <f>IF(O390="nulová",K390,0)</f>
        <v>0</v>
      </c>
      <c r="BJ390" s="15" t="s">
        <v>79</v>
      </c>
      <c r="BK390" s="187">
        <f>ROUND(P390*H390,2)</f>
        <v>0</v>
      </c>
      <c r="BL390" s="15" t="s">
        <v>403</v>
      </c>
      <c r="BM390" s="186" t="s">
        <v>784</v>
      </c>
    </row>
    <row r="391" spans="1:65" s="13" customFormat="1" ht="10.65">
      <c r="B391" s="203"/>
      <c r="C391" s="204"/>
      <c r="D391" s="205" t="s">
        <v>167</v>
      </c>
      <c r="E391" s="206" t="s">
        <v>20</v>
      </c>
      <c r="F391" s="207" t="s">
        <v>785</v>
      </c>
      <c r="G391" s="204"/>
      <c r="H391" s="208">
        <v>7</v>
      </c>
      <c r="I391" s="209"/>
      <c r="J391" s="209"/>
      <c r="K391" s="204"/>
      <c r="L391" s="204"/>
      <c r="M391" s="210"/>
      <c r="N391" s="211"/>
      <c r="O391" s="212"/>
      <c r="P391" s="212"/>
      <c r="Q391" s="212"/>
      <c r="R391" s="212"/>
      <c r="S391" s="212"/>
      <c r="T391" s="212"/>
      <c r="U391" s="212"/>
      <c r="V391" s="212"/>
      <c r="W391" s="212"/>
      <c r="X391" s="213"/>
      <c r="AT391" s="214" t="s">
        <v>167</v>
      </c>
      <c r="AU391" s="214" t="s">
        <v>81</v>
      </c>
      <c r="AV391" s="13" t="s">
        <v>81</v>
      </c>
      <c r="AW391" s="13" t="s">
        <v>5</v>
      </c>
      <c r="AX391" s="13" t="s">
        <v>79</v>
      </c>
      <c r="AY391" s="214" t="s">
        <v>147</v>
      </c>
    </row>
    <row r="392" spans="1:65" s="2" customFormat="1" ht="24.1" customHeight="1">
      <c r="A392" s="32"/>
      <c r="B392" s="33"/>
      <c r="C392" s="193" t="s">
        <v>786</v>
      </c>
      <c r="D392" s="193" t="s">
        <v>162</v>
      </c>
      <c r="E392" s="194" t="s">
        <v>787</v>
      </c>
      <c r="F392" s="195" t="s">
        <v>788</v>
      </c>
      <c r="G392" s="196" t="s">
        <v>155</v>
      </c>
      <c r="H392" s="197">
        <v>7</v>
      </c>
      <c r="I392" s="198"/>
      <c r="J392" s="199"/>
      <c r="K392" s="200">
        <f>ROUND(P392*H392,2)</f>
        <v>0</v>
      </c>
      <c r="L392" s="195" t="s">
        <v>20</v>
      </c>
      <c r="M392" s="201"/>
      <c r="N392" s="202" t="s">
        <v>20</v>
      </c>
      <c r="O392" s="182" t="s">
        <v>40</v>
      </c>
      <c r="P392" s="183">
        <f>I392+J392</f>
        <v>0</v>
      </c>
      <c r="Q392" s="183">
        <f>ROUND(I392*H392,2)</f>
        <v>0</v>
      </c>
      <c r="R392" s="183">
        <f>ROUND(J392*H392,2)</f>
        <v>0</v>
      </c>
      <c r="S392" s="62"/>
      <c r="T392" s="184">
        <f>S392*H392</f>
        <v>0</v>
      </c>
      <c r="U392" s="184">
        <v>0</v>
      </c>
      <c r="V392" s="184">
        <f>U392*H392</f>
        <v>0</v>
      </c>
      <c r="W392" s="184">
        <v>0</v>
      </c>
      <c r="X392" s="185">
        <f>W392*H392</f>
        <v>0</v>
      </c>
      <c r="Y392" s="32"/>
      <c r="Z392" s="32"/>
      <c r="AA392" s="32"/>
      <c r="AB392" s="32"/>
      <c r="AC392" s="32"/>
      <c r="AD392" s="32"/>
      <c r="AE392" s="32"/>
      <c r="AR392" s="186" t="s">
        <v>513</v>
      </c>
      <c r="AT392" s="186" t="s">
        <v>162</v>
      </c>
      <c r="AU392" s="186" t="s">
        <v>81</v>
      </c>
      <c r="AY392" s="15" t="s">
        <v>147</v>
      </c>
      <c r="BE392" s="187">
        <f>IF(O392="základní",K392,0)</f>
        <v>0</v>
      </c>
      <c r="BF392" s="187">
        <f>IF(O392="snížená",K392,0)</f>
        <v>0</v>
      </c>
      <c r="BG392" s="187">
        <f>IF(O392="zákl. přenesená",K392,0)</f>
        <v>0</v>
      </c>
      <c r="BH392" s="187">
        <f>IF(O392="sníž. přenesená",K392,0)</f>
        <v>0</v>
      </c>
      <c r="BI392" s="187">
        <f>IF(O392="nulová",K392,0)</f>
        <v>0</v>
      </c>
      <c r="BJ392" s="15" t="s">
        <v>79</v>
      </c>
      <c r="BK392" s="187">
        <f>ROUND(P392*H392,2)</f>
        <v>0</v>
      </c>
      <c r="BL392" s="15" t="s">
        <v>403</v>
      </c>
      <c r="BM392" s="186" t="s">
        <v>789</v>
      </c>
    </row>
    <row r="393" spans="1:65" s="13" customFormat="1" ht="10.65">
      <c r="B393" s="203"/>
      <c r="C393" s="204"/>
      <c r="D393" s="205" t="s">
        <v>167</v>
      </c>
      <c r="E393" s="206" t="s">
        <v>20</v>
      </c>
      <c r="F393" s="207" t="s">
        <v>785</v>
      </c>
      <c r="G393" s="204"/>
      <c r="H393" s="208">
        <v>7</v>
      </c>
      <c r="I393" s="209"/>
      <c r="J393" s="209"/>
      <c r="K393" s="204"/>
      <c r="L393" s="204"/>
      <c r="M393" s="210"/>
      <c r="N393" s="211"/>
      <c r="O393" s="212"/>
      <c r="P393" s="212"/>
      <c r="Q393" s="212"/>
      <c r="R393" s="212"/>
      <c r="S393" s="212"/>
      <c r="T393" s="212"/>
      <c r="U393" s="212"/>
      <c r="V393" s="212"/>
      <c r="W393" s="212"/>
      <c r="X393" s="213"/>
      <c r="AT393" s="214" t="s">
        <v>167</v>
      </c>
      <c r="AU393" s="214" t="s">
        <v>81</v>
      </c>
      <c r="AV393" s="13" t="s">
        <v>81</v>
      </c>
      <c r="AW393" s="13" t="s">
        <v>5</v>
      </c>
      <c r="AX393" s="13" t="s">
        <v>79</v>
      </c>
      <c r="AY393" s="214" t="s">
        <v>147</v>
      </c>
    </row>
    <row r="394" spans="1:65" s="2" customFormat="1" ht="24.1" customHeight="1">
      <c r="A394" s="32"/>
      <c r="B394" s="33"/>
      <c r="C394" s="193" t="s">
        <v>790</v>
      </c>
      <c r="D394" s="193" t="s">
        <v>162</v>
      </c>
      <c r="E394" s="194" t="s">
        <v>791</v>
      </c>
      <c r="F394" s="195" t="s">
        <v>792</v>
      </c>
      <c r="G394" s="196" t="s">
        <v>155</v>
      </c>
      <c r="H394" s="197">
        <v>3</v>
      </c>
      <c r="I394" s="198"/>
      <c r="J394" s="199"/>
      <c r="K394" s="200">
        <f>ROUND(P394*H394,2)</f>
        <v>0</v>
      </c>
      <c r="L394" s="195" t="s">
        <v>20</v>
      </c>
      <c r="M394" s="201"/>
      <c r="N394" s="202" t="s">
        <v>20</v>
      </c>
      <c r="O394" s="182" t="s">
        <v>40</v>
      </c>
      <c r="P394" s="183">
        <f>I394+J394</f>
        <v>0</v>
      </c>
      <c r="Q394" s="183">
        <f>ROUND(I394*H394,2)</f>
        <v>0</v>
      </c>
      <c r="R394" s="183">
        <f>ROUND(J394*H394,2)</f>
        <v>0</v>
      </c>
      <c r="S394" s="62"/>
      <c r="T394" s="184">
        <f>S394*H394</f>
        <v>0</v>
      </c>
      <c r="U394" s="184">
        <v>0</v>
      </c>
      <c r="V394" s="184">
        <f>U394*H394</f>
        <v>0</v>
      </c>
      <c r="W394" s="184">
        <v>0</v>
      </c>
      <c r="X394" s="185">
        <f>W394*H394</f>
        <v>0</v>
      </c>
      <c r="Y394" s="32"/>
      <c r="Z394" s="32"/>
      <c r="AA394" s="32"/>
      <c r="AB394" s="32"/>
      <c r="AC394" s="32"/>
      <c r="AD394" s="32"/>
      <c r="AE394" s="32"/>
      <c r="AR394" s="186" t="s">
        <v>513</v>
      </c>
      <c r="AT394" s="186" t="s">
        <v>162</v>
      </c>
      <c r="AU394" s="186" t="s">
        <v>81</v>
      </c>
      <c r="AY394" s="15" t="s">
        <v>147</v>
      </c>
      <c r="BE394" s="187">
        <f>IF(O394="základní",K394,0)</f>
        <v>0</v>
      </c>
      <c r="BF394" s="187">
        <f>IF(O394="snížená",K394,0)</f>
        <v>0</v>
      </c>
      <c r="BG394" s="187">
        <f>IF(O394="zákl. přenesená",K394,0)</f>
        <v>0</v>
      </c>
      <c r="BH394" s="187">
        <f>IF(O394="sníž. přenesená",K394,0)</f>
        <v>0</v>
      </c>
      <c r="BI394" s="187">
        <f>IF(O394="nulová",K394,0)</f>
        <v>0</v>
      </c>
      <c r="BJ394" s="15" t="s">
        <v>79</v>
      </c>
      <c r="BK394" s="187">
        <f>ROUND(P394*H394,2)</f>
        <v>0</v>
      </c>
      <c r="BL394" s="15" t="s">
        <v>403</v>
      </c>
      <c r="BM394" s="186" t="s">
        <v>793</v>
      </c>
    </row>
    <row r="395" spans="1:65" s="13" customFormat="1" ht="10.65">
      <c r="B395" s="203"/>
      <c r="C395" s="204"/>
      <c r="D395" s="205" t="s">
        <v>167</v>
      </c>
      <c r="E395" s="206" t="s">
        <v>20</v>
      </c>
      <c r="F395" s="207" t="s">
        <v>794</v>
      </c>
      <c r="G395" s="204"/>
      <c r="H395" s="208">
        <v>3</v>
      </c>
      <c r="I395" s="209"/>
      <c r="J395" s="209"/>
      <c r="K395" s="204"/>
      <c r="L395" s="204"/>
      <c r="M395" s="210"/>
      <c r="N395" s="211"/>
      <c r="O395" s="212"/>
      <c r="P395" s="212"/>
      <c r="Q395" s="212"/>
      <c r="R395" s="212"/>
      <c r="S395" s="212"/>
      <c r="T395" s="212"/>
      <c r="U395" s="212"/>
      <c r="V395" s="212"/>
      <c r="W395" s="212"/>
      <c r="X395" s="213"/>
      <c r="AT395" s="214" t="s">
        <v>167</v>
      </c>
      <c r="AU395" s="214" t="s">
        <v>81</v>
      </c>
      <c r="AV395" s="13" t="s">
        <v>81</v>
      </c>
      <c r="AW395" s="13" t="s">
        <v>5</v>
      </c>
      <c r="AX395" s="13" t="s">
        <v>79</v>
      </c>
      <c r="AY395" s="214" t="s">
        <v>147</v>
      </c>
    </row>
    <row r="396" spans="1:65" s="12" customFormat="1" ht="25.85" customHeight="1">
      <c r="B396" s="157"/>
      <c r="C396" s="158"/>
      <c r="D396" s="159" t="s">
        <v>70</v>
      </c>
      <c r="E396" s="160" t="s">
        <v>795</v>
      </c>
      <c r="F396" s="160" t="s">
        <v>796</v>
      </c>
      <c r="G396" s="158"/>
      <c r="H396" s="158"/>
      <c r="I396" s="161"/>
      <c r="J396" s="161"/>
      <c r="K396" s="162">
        <f>BK396</f>
        <v>0</v>
      </c>
      <c r="L396" s="158"/>
      <c r="M396" s="163"/>
      <c r="N396" s="164"/>
      <c r="O396" s="165"/>
      <c r="P396" s="165"/>
      <c r="Q396" s="166">
        <f>Q397+Q402+Q405</f>
        <v>0</v>
      </c>
      <c r="R396" s="166">
        <f>R397+R402+R405</f>
        <v>0</v>
      </c>
      <c r="S396" s="165"/>
      <c r="T396" s="167">
        <f>T397+T402+T405</f>
        <v>0</v>
      </c>
      <c r="U396" s="165"/>
      <c r="V396" s="167">
        <f>V397+V402+V405</f>
        <v>0</v>
      </c>
      <c r="W396" s="165"/>
      <c r="X396" s="168">
        <f>X397+X402+X405</f>
        <v>0</v>
      </c>
      <c r="AR396" s="169" t="s">
        <v>176</v>
      </c>
      <c r="AT396" s="170" t="s">
        <v>70</v>
      </c>
      <c r="AU396" s="170" t="s">
        <v>71</v>
      </c>
      <c r="AY396" s="169" t="s">
        <v>147</v>
      </c>
      <c r="BK396" s="171">
        <f>BK397+BK402+BK405</f>
        <v>0</v>
      </c>
    </row>
    <row r="397" spans="1:65" s="12" customFormat="1" ht="22.85" customHeight="1">
      <c r="B397" s="157"/>
      <c r="C397" s="158"/>
      <c r="D397" s="159" t="s">
        <v>70</v>
      </c>
      <c r="E397" s="172" t="s">
        <v>797</v>
      </c>
      <c r="F397" s="172" t="s">
        <v>798</v>
      </c>
      <c r="G397" s="158"/>
      <c r="H397" s="158"/>
      <c r="I397" s="161"/>
      <c r="J397" s="161"/>
      <c r="K397" s="173">
        <f>BK397</f>
        <v>0</v>
      </c>
      <c r="L397" s="158"/>
      <c r="M397" s="163"/>
      <c r="N397" s="164"/>
      <c r="O397" s="165"/>
      <c r="P397" s="165"/>
      <c r="Q397" s="166">
        <f>SUM(Q398:Q401)</f>
        <v>0</v>
      </c>
      <c r="R397" s="166">
        <f>SUM(R398:R401)</f>
        <v>0</v>
      </c>
      <c r="S397" s="165"/>
      <c r="T397" s="167">
        <f>SUM(T398:T401)</f>
        <v>0</v>
      </c>
      <c r="U397" s="165"/>
      <c r="V397" s="167">
        <f>SUM(V398:V401)</f>
        <v>0</v>
      </c>
      <c r="W397" s="165"/>
      <c r="X397" s="168">
        <f>SUM(X398:X401)</f>
        <v>0</v>
      </c>
      <c r="AR397" s="169" t="s">
        <v>176</v>
      </c>
      <c r="AT397" s="170" t="s">
        <v>70</v>
      </c>
      <c r="AU397" s="170" t="s">
        <v>79</v>
      </c>
      <c r="AY397" s="169" t="s">
        <v>147</v>
      </c>
      <c r="BK397" s="171">
        <f>SUM(BK398:BK401)</f>
        <v>0</v>
      </c>
    </row>
    <row r="398" spans="1:65" s="2" customFormat="1" ht="24.1" customHeight="1">
      <c r="A398" s="32"/>
      <c r="B398" s="33"/>
      <c r="C398" s="174" t="s">
        <v>799</v>
      </c>
      <c r="D398" s="174" t="s">
        <v>152</v>
      </c>
      <c r="E398" s="175" t="s">
        <v>800</v>
      </c>
      <c r="F398" s="176" t="s">
        <v>801</v>
      </c>
      <c r="G398" s="177" t="s">
        <v>802</v>
      </c>
      <c r="H398" s="178">
        <v>1</v>
      </c>
      <c r="I398" s="179"/>
      <c r="J398" s="179"/>
      <c r="K398" s="180">
        <f>ROUND(P398*H398,2)</f>
        <v>0</v>
      </c>
      <c r="L398" s="176" t="s">
        <v>156</v>
      </c>
      <c r="M398" s="37"/>
      <c r="N398" s="181" t="s">
        <v>20</v>
      </c>
      <c r="O398" s="182" t="s">
        <v>40</v>
      </c>
      <c r="P398" s="183">
        <f>I398+J398</f>
        <v>0</v>
      </c>
      <c r="Q398" s="183">
        <f>ROUND(I398*H398,2)</f>
        <v>0</v>
      </c>
      <c r="R398" s="183">
        <f>ROUND(J398*H398,2)</f>
        <v>0</v>
      </c>
      <c r="S398" s="62"/>
      <c r="T398" s="184">
        <f>S398*H398</f>
        <v>0</v>
      </c>
      <c r="U398" s="184">
        <v>0</v>
      </c>
      <c r="V398" s="184">
        <f>U398*H398</f>
        <v>0</v>
      </c>
      <c r="W398" s="184">
        <v>0</v>
      </c>
      <c r="X398" s="185">
        <f>W398*H398</f>
        <v>0</v>
      </c>
      <c r="Y398" s="32"/>
      <c r="Z398" s="32"/>
      <c r="AA398" s="32"/>
      <c r="AB398" s="32"/>
      <c r="AC398" s="32"/>
      <c r="AD398" s="32"/>
      <c r="AE398" s="32"/>
      <c r="AR398" s="186" t="s">
        <v>803</v>
      </c>
      <c r="AT398" s="186" t="s">
        <v>152</v>
      </c>
      <c r="AU398" s="186" t="s">
        <v>81</v>
      </c>
      <c r="AY398" s="15" t="s">
        <v>147</v>
      </c>
      <c r="BE398" s="187">
        <f>IF(O398="základní",K398,0)</f>
        <v>0</v>
      </c>
      <c r="BF398" s="187">
        <f>IF(O398="snížená",K398,0)</f>
        <v>0</v>
      </c>
      <c r="BG398" s="187">
        <f>IF(O398="zákl. přenesená",K398,0)</f>
        <v>0</v>
      </c>
      <c r="BH398" s="187">
        <f>IF(O398="sníž. přenesená",K398,0)</f>
        <v>0</v>
      </c>
      <c r="BI398" s="187">
        <f>IF(O398="nulová",K398,0)</f>
        <v>0</v>
      </c>
      <c r="BJ398" s="15" t="s">
        <v>79</v>
      </c>
      <c r="BK398" s="187">
        <f>ROUND(P398*H398,2)</f>
        <v>0</v>
      </c>
      <c r="BL398" s="15" t="s">
        <v>803</v>
      </c>
      <c r="BM398" s="186" t="s">
        <v>804</v>
      </c>
    </row>
    <row r="399" spans="1:65" s="2" customFormat="1" ht="10.65">
      <c r="A399" s="32"/>
      <c r="B399" s="33"/>
      <c r="C399" s="34"/>
      <c r="D399" s="188" t="s">
        <v>160</v>
      </c>
      <c r="E399" s="34"/>
      <c r="F399" s="189" t="s">
        <v>805</v>
      </c>
      <c r="G399" s="34"/>
      <c r="H399" s="34"/>
      <c r="I399" s="190"/>
      <c r="J399" s="190"/>
      <c r="K399" s="34"/>
      <c r="L399" s="34"/>
      <c r="M399" s="37"/>
      <c r="N399" s="191"/>
      <c r="O399" s="192"/>
      <c r="P399" s="62"/>
      <c r="Q399" s="62"/>
      <c r="R399" s="62"/>
      <c r="S399" s="62"/>
      <c r="T399" s="62"/>
      <c r="U399" s="62"/>
      <c r="V399" s="62"/>
      <c r="W399" s="62"/>
      <c r="X399" s="63"/>
      <c r="Y399" s="32"/>
      <c r="Z399" s="32"/>
      <c r="AA399" s="32"/>
      <c r="AB399" s="32"/>
      <c r="AC399" s="32"/>
      <c r="AD399" s="32"/>
      <c r="AE399" s="32"/>
      <c r="AT399" s="15" t="s">
        <v>160</v>
      </c>
      <c r="AU399" s="15" t="s">
        <v>81</v>
      </c>
    </row>
    <row r="400" spans="1:65" s="2" customFormat="1" ht="24.1" customHeight="1">
      <c r="A400" s="32"/>
      <c r="B400" s="33"/>
      <c r="C400" s="174" t="s">
        <v>806</v>
      </c>
      <c r="D400" s="174" t="s">
        <v>152</v>
      </c>
      <c r="E400" s="175" t="s">
        <v>807</v>
      </c>
      <c r="F400" s="176" t="s">
        <v>808</v>
      </c>
      <c r="G400" s="177" t="s">
        <v>802</v>
      </c>
      <c r="H400" s="178">
        <v>1</v>
      </c>
      <c r="I400" s="179"/>
      <c r="J400" s="179"/>
      <c r="K400" s="180">
        <f>ROUND(P400*H400,2)</f>
        <v>0</v>
      </c>
      <c r="L400" s="176" t="s">
        <v>156</v>
      </c>
      <c r="M400" s="37"/>
      <c r="N400" s="181" t="s">
        <v>20</v>
      </c>
      <c r="O400" s="182" t="s">
        <v>40</v>
      </c>
      <c r="P400" s="183">
        <f>I400+J400</f>
        <v>0</v>
      </c>
      <c r="Q400" s="183">
        <f>ROUND(I400*H400,2)</f>
        <v>0</v>
      </c>
      <c r="R400" s="183">
        <f>ROUND(J400*H400,2)</f>
        <v>0</v>
      </c>
      <c r="S400" s="62"/>
      <c r="T400" s="184">
        <f>S400*H400</f>
        <v>0</v>
      </c>
      <c r="U400" s="184">
        <v>0</v>
      </c>
      <c r="V400" s="184">
        <f>U400*H400</f>
        <v>0</v>
      </c>
      <c r="W400" s="184">
        <v>0</v>
      </c>
      <c r="X400" s="185">
        <f>W400*H400</f>
        <v>0</v>
      </c>
      <c r="Y400" s="32"/>
      <c r="Z400" s="32"/>
      <c r="AA400" s="32"/>
      <c r="AB400" s="32"/>
      <c r="AC400" s="32"/>
      <c r="AD400" s="32"/>
      <c r="AE400" s="32"/>
      <c r="AR400" s="186" t="s">
        <v>803</v>
      </c>
      <c r="AT400" s="186" t="s">
        <v>152</v>
      </c>
      <c r="AU400" s="186" t="s">
        <v>81</v>
      </c>
      <c r="AY400" s="15" t="s">
        <v>147</v>
      </c>
      <c r="BE400" s="187">
        <f>IF(O400="základní",K400,0)</f>
        <v>0</v>
      </c>
      <c r="BF400" s="187">
        <f>IF(O400="snížená",K400,0)</f>
        <v>0</v>
      </c>
      <c r="BG400" s="187">
        <f>IF(O400="zákl. přenesená",K400,0)</f>
        <v>0</v>
      </c>
      <c r="BH400" s="187">
        <f>IF(O400="sníž. přenesená",K400,0)</f>
        <v>0</v>
      </c>
      <c r="BI400" s="187">
        <f>IF(O400="nulová",K400,0)</f>
        <v>0</v>
      </c>
      <c r="BJ400" s="15" t="s">
        <v>79</v>
      </c>
      <c r="BK400" s="187">
        <f>ROUND(P400*H400,2)</f>
        <v>0</v>
      </c>
      <c r="BL400" s="15" t="s">
        <v>803</v>
      </c>
      <c r="BM400" s="186" t="s">
        <v>809</v>
      </c>
    </row>
    <row r="401" spans="1:65" s="2" customFormat="1" ht="10.65">
      <c r="A401" s="32"/>
      <c r="B401" s="33"/>
      <c r="C401" s="34"/>
      <c r="D401" s="188" t="s">
        <v>160</v>
      </c>
      <c r="E401" s="34"/>
      <c r="F401" s="189" t="s">
        <v>810</v>
      </c>
      <c r="G401" s="34"/>
      <c r="H401" s="34"/>
      <c r="I401" s="190"/>
      <c r="J401" s="190"/>
      <c r="K401" s="34"/>
      <c r="L401" s="34"/>
      <c r="M401" s="37"/>
      <c r="N401" s="191"/>
      <c r="O401" s="192"/>
      <c r="P401" s="62"/>
      <c r="Q401" s="62"/>
      <c r="R401" s="62"/>
      <c r="S401" s="62"/>
      <c r="T401" s="62"/>
      <c r="U401" s="62"/>
      <c r="V401" s="62"/>
      <c r="W401" s="62"/>
      <c r="X401" s="63"/>
      <c r="Y401" s="32"/>
      <c r="Z401" s="32"/>
      <c r="AA401" s="32"/>
      <c r="AB401" s="32"/>
      <c r="AC401" s="32"/>
      <c r="AD401" s="32"/>
      <c r="AE401" s="32"/>
      <c r="AT401" s="15" t="s">
        <v>160</v>
      </c>
      <c r="AU401" s="15" t="s">
        <v>81</v>
      </c>
    </row>
    <row r="402" spans="1:65" s="12" customFormat="1" ht="22.85" customHeight="1">
      <c r="B402" s="157"/>
      <c r="C402" s="158"/>
      <c r="D402" s="159" t="s">
        <v>70</v>
      </c>
      <c r="E402" s="172" t="s">
        <v>811</v>
      </c>
      <c r="F402" s="172" t="s">
        <v>812</v>
      </c>
      <c r="G402" s="158"/>
      <c r="H402" s="158"/>
      <c r="I402" s="161"/>
      <c r="J402" s="161"/>
      <c r="K402" s="173">
        <f>BK402</f>
        <v>0</v>
      </c>
      <c r="L402" s="158"/>
      <c r="M402" s="163"/>
      <c r="N402" s="164"/>
      <c r="O402" s="165"/>
      <c r="P402" s="165"/>
      <c r="Q402" s="166">
        <f>SUM(Q403:Q404)</f>
        <v>0</v>
      </c>
      <c r="R402" s="166">
        <f>SUM(R403:R404)</f>
        <v>0</v>
      </c>
      <c r="S402" s="165"/>
      <c r="T402" s="167">
        <f>SUM(T403:T404)</f>
        <v>0</v>
      </c>
      <c r="U402" s="165"/>
      <c r="V402" s="167">
        <f>SUM(V403:V404)</f>
        <v>0</v>
      </c>
      <c r="W402" s="165"/>
      <c r="X402" s="168">
        <f>SUM(X403:X404)</f>
        <v>0</v>
      </c>
      <c r="AR402" s="169" t="s">
        <v>176</v>
      </c>
      <c r="AT402" s="170" t="s">
        <v>70</v>
      </c>
      <c r="AU402" s="170" t="s">
        <v>79</v>
      </c>
      <c r="AY402" s="169" t="s">
        <v>147</v>
      </c>
      <c r="BK402" s="171">
        <f>SUM(BK403:BK404)</f>
        <v>0</v>
      </c>
    </row>
    <row r="403" spans="1:65" s="2" customFormat="1" ht="24.1" customHeight="1">
      <c r="A403" s="32"/>
      <c r="B403" s="33"/>
      <c r="C403" s="174" t="s">
        <v>813</v>
      </c>
      <c r="D403" s="174" t="s">
        <v>152</v>
      </c>
      <c r="E403" s="175" t="s">
        <v>814</v>
      </c>
      <c r="F403" s="176" t="s">
        <v>815</v>
      </c>
      <c r="G403" s="177" t="s">
        <v>802</v>
      </c>
      <c r="H403" s="178">
        <v>1</v>
      </c>
      <c r="I403" s="179"/>
      <c r="J403" s="179"/>
      <c r="K403" s="180">
        <f>ROUND(P403*H403,2)</f>
        <v>0</v>
      </c>
      <c r="L403" s="176" t="s">
        <v>156</v>
      </c>
      <c r="M403" s="37"/>
      <c r="N403" s="181" t="s">
        <v>20</v>
      </c>
      <c r="O403" s="182" t="s">
        <v>40</v>
      </c>
      <c r="P403" s="183">
        <f>I403+J403</f>
        <v>0</v>
      </c>
      <c r="Q403" s="183">
        <f>ROUND(I403*H403,2)</f>
        <v>0</v>
      </c>
      <c r="R403" s="183">
        <f>ROUND(J403*H403,2)</f>
        <v>0</v>
      </c>
      <c r="S403" s="62"/>
      <c r="T403" s="184">
        <f>S403*H403</f>
        <v>0</v>
      </c>
      <c r="U403" s="184">
        <v>0</v>
      </c>
      <c r="V403" s="184">
        <f>U403*H403</f>
        <v>0</v>
      </c>
      <c r="W403" s="184">
        <v>0</v>
      </c>
      <c r="X403" s="185">
        <f>W403*H403</f>
        <v>0</v>
      </c>
      <c r="Y403" s="32"/>
      <c r="Z403" s="32"/>
      <c r="AA403" s="32"/>
      <c r="AB403" s="32"/>
      <c r="AC403" s="32"/>
      <c r="AD403" s="32"/>
      <c r="AE403" s="32"/>
      <c r="AR403" s="186" t="s">
        <v>803</v>
      </c>
      <c r="AT403" s="186" t="s">
        <v>152</v>
      </c>
      <c r="AU403" s="186" t="s">
        <v>81</v>
      </c>
      <c r="AY403" s="15" t="s">
        <v>147</v>
      </c>
      <c r="BE403" s="187">
        <f>IF(O403="základní",K403,0)</f>
        <v>0</v>
      </c>
      <c r="BF403" s="187">
        <f>IF(O403="snížená",K403,0)</f>
        <v>0</v>
      </c>
      <c r="BG403" s="187">
        <f>IF(O403="zákl. přenesená",K403,0)</f>
        <v>0</v>
      </c>
      <c r="BH403" s="187">
        <f>IF(O403="sníž. přenesená",K403,0)</f>
        <v>0</v>
      </c>
      <c r="BI403" s="187">
        <f>IF(O403="nulová",K403,0)</f>
        <v>0</v>
      </c>
      <c r="BJ403" s="15" t="s">
        <v>79</v>
      </c>
      <c r="BK403" s="187">
        <f>ROUND(P403*H403,2)</f>
        <v>0</v>
      </c>
      <c r="BL403" s="15" t="s">
        <v>803</v>
      </c>
      <c r="BM403" s="186" t="s">
        <v>816</v>
      </c>
    </row>
    <row r="404" spans="1:65" s="2" customFormat="1" ht="10.65">
      <c r="A404" s="32"/>
      <c r="B404" s="33"/>
      <c r="C404" s="34"/>
      <c r="D404" s="188" t="s">
        <v>160</v>
      </c>
      <c r="E404" s="34"/>
      <c r="F404" s="189" t="s">
        <v>817</v>
      </c>
      <c r="G404" s="34"/>
      <c r="H404" s="34"/>
      <c r="I404" s="190"/>
      <c r="J404" s="190"/>
      <c r="K404" s="34"/>
      <c r="L404" s="34"/>
      <c r="M404" s="37"/>
      <c r="N404" s="191"/>
      <c r="O404" s="192"/>
      <c r="P404" s="62"/>
      <c r="Q404" s="62"/>
      <c r="R404" s="62"/>
      <c r="S404" s="62"/>
      <c r="T404" s="62"/>
      <c r="U404" s="62"/>
      <c r="V404" s="62"/>
      <c r="W404" s="62"/>
      <c r="X404" s="63"/>
      <c r="Y404" s="32"/>
      <c r="Z404" s="32"/>
      <c r="AA404" s="32"/>
      <c r="AB404" s="32"/>
      <c r="AC404" s="32"/>
      <c r="AD404" s="32"/>
      <c r="AE404" s="32"/>
      <c r="AT404" s="15" t="s">
        <v>160</v>
      </c>
      <c r="AU404" s="15" t="s">
        <v>81</v>
      </c>
    </row>
    <row r="405" spans="1:65" s="12" customFormat="1" ht="22.85" customHeight="1">
      <c r="B405" s="157"/>
      <c r="C405" s="158"/>
      <c r="D405" s="159" t="s">
        <v>70</v>
      </c>
      <c r="E405" s="172" t="s">
        <v>818</v>
      </c>
      <c r="F405" s="172" t="s">
        <v>819</v>
      </c>
      <c r="G405" s="158"/>
      <c r="H405" s="158"/>
      <c r="I405" s="161"/>
      <c r="J405" s="161"/>
      <c r="K405" s="173">
        <f>BK405</f>
        <v>0</v>
      </c>
      <c r="L405" s="158"/>
      <c r="M405" s="163"/>
      <c r="N405" s="164"/>
      <c r="O405" s="165"/>
      <c r="P405" s="165"/>
      <c r="Q405" s="166">
        <f>SUM(Q406:Q411)</f>
        <v>0</v>
      </c>
      <c r="R405" s="166">
        <f>SUM(R406:R411)</f>
        <v>0</v>
      </c>
      <c r="S405" s="165"/>
      <c r="T405" s="167">
        <f>SUM(T406:T411)</f>
        <v>0</v>
      </c>
      <c r="U405" s="165"/>
      <c r="V405" s="167">
        <f>SUM(V406:V411)</f>
        <v>0</v>
      </c>
      <c r="W405" s="165"/>
      <c r="X405" s="168">
        <f>SUM(X406:X411)</f>
        <v>0</v>
      </c>
      <c r="AR405" s="169" t="s">
        <v>176</v>
      </c>
      <c r="AT405" s="170" t="s">
        <v>70</v>
      </c>
      <c r="AU405" s="170" t="s">
        <v>79</v>
      </c>
      <c r="AY405" s="169" t="s">
        <v>147</v>
      </c>
      <c r="BK405" s="171">
        <f>SUM(BK406:BK411)</f>
        <v>0</v>
      </c>
    </row>
    <row r="406" spans="1:65" s="2" customFormat="1" ht="24.1" customHeight="1">
      <c r="A406" s="32"/>
      <c r="B406" s="33"/>
      <c r="C406" s="174" t="s">
        <v>820</v>
      </c>
      <c r="D406" s="174" t="s">
        <v>152</v>
      </c>
      <c r="E406" s="175" t="s">
        <v>821</v>
      </c>
      <c r="F406" s="176" t="s">
        <v>819</v>
      </c>
      <c r="G406" s="177" t="s">
        <v>802</v>
      </c>
      <c r="H406" s="178">
        <v>1</v>
      </c>
      <c r="I406" s="179"/>
      <c r="J406" s="179"/>
      <c r="K406" s="180">
        <f>ROUND(P406*H406,2)</f>
        <v>0</v>
      </c>
      <c r="L406" s="176" t="s">
        <v>156</v>
      </c>
      <c r="M406" s="37"/>
      <c r="N406" s="181" t="s">
        <v>20</v>
      </c>
      <c r="O406" s="182" t="s">
        <v>40</v>
      </c>
      <c r="P406" s="183">
        <f>I406+J406</f>
        <v>0</v>
      </c>
      <c r="Q406" s="183">
        <f>ROUND(I406*H406,2)</f>
        <v>0</v>
      </c>
      <c r="R406" s="183">
        <f>ROUND(J406*H406,2)</f>
        <v>0</v>
      </c>
      <c r="S406" s="62"/>
      <c r="T406" s="184">
        <f>S406*H406</f>
        <v>0</v>
      </c>
      <c r="U406" s="184">
        <v>0</v>
      </c>
      <c r="V406" s="184">
        <f>U406*H406</f>
        <v>0</v>
      </c>
      <c r="W406" s="184">
        <v>0</v>
      </c>
      <c r="X406" s="185">
        <f>W406*H406</f>
        <v>0</v>
      </c>
      <c r="Y406" s="32"/>
      <c r="Z406" s="32"/>
      <c r="AA406" s="32"/>
      <c r="AB406" s="32"/>
      <c r="AC406" s="32"/>
      <c r="AD406" s="32"/>
      <c r="AE406" s="32"/>
      <c r="AR406" s="186" t="s">
        <v>803</v>
      </c>
      <c r="AT406" s="186" t="s">
        <v>152</v>
      </c>
      <c r="AU406" s="186" t="s">
        <v>81</v>
      </c>
      <c r="AY406" s="15" t="s">
        <v>147</v>
      </c>
      <c r="BE406" s="187">
        <f>IF(O406="základní",K406,0)</f>
        <v>0</v>
      </c>
      <c r="BF406" s="187">
        <f>IF(O406="snížená",K406,0)</f>
        <v>0</v>
      </c>
      <c r="BG406" s="187">
        <f>IF(O406="zákl. přenesená",K406,0)</f>
        <v>0</v>
      </c>
      <c r="BH406" s="187">
        <f>IF(O406="sníž. přenesená",K406,0)</f>
        <v>0</v>
      </c>
      <c r="BI406" s="187">
        <f>IF(O406="nulová",K406,0)</f>
        <v>0</v>
      </c>
      <c r="BJ406" s="15" t="s">
        <v>79</v>
      </c>
      <c r="BK406" s="187">
        <f>ROUND(P406*H406,2)</f>
        <v>0</v>
      </c>
      <c r="BL406" s="15" t="s">
        <v>803</v>
      </c>
      <c r="BM406" s="186" t="s">
        <v>822</v>
      </c>
    </row>
    <row r="407" spans="1:65" s="2" customFormat="1" ht="10.65">
      <c r="A407" s="32"/>
      <c r="B407" s="33"/>
      <c r="C407" s="34"/>
      <c r="D407" s="188" t="s">
        <v>160</v>
      </c>
      <c r="E407" s="34"/>
      <c r="F407" s="189" t="s">
        <v>823</v>
      </c>
      <c r="G407" s="34"/>
      <c r="H407" s="34"/>
      <c r="I407" s="190"/>
      <c r="J407" s="190"/>
      <c r="K407" s="34"/>
      <c r="L407" s="34"/>
      <c r="M407" s="37"/>
      <c r="N407" s="191"/>
      <c r="O407" s="192"/>
      <c r="P407" s="62"/>
      <c r="Q407" s="62"/>
      <c r="R407" s="62"/>
      <c r="S407" s="62"/>
      <c r="T407" s="62"/>
      <c r="U407" s="62"/>
      <c r="V407" s="62"/>
      <c r="W407" s="62"/>
      <c r="X407" s="63"/>
      <c r="Y407" s="32"/>
      <c r="Z407" s="32"/>
      <c r="AA407" s="32"/>
      <c r="AB407" s="32"/>
      <c r="AC407" s="32"/>
      <c r="AD407" s="32"/>
      <c r="AE407" s="32"/>
      <c r="AT407" s="15" t="s">
        <v>160</v>
      </c>
      <c r="AU407" s="15" t="s">
        <v>81</v>
      </c>
    </row>
    <row r="408" spans="1:65" s="2" customFormat="1" ht="24.1" customHeight="1">
      <c r="A408" s="32"/>
      <c r="B408" s="33"/>
      <c r="C408" s="174" t="s">
        <v>824</v>
      </c>
      <c r="D408" s="174" t="s">
        <v>152</v>
      </c>
      <c r="E408" s="175" t="s">
        <v>825</v>
      </c>
      <c r="F408" s="176" t="s">
        <v>826</v>
      </c>
      <c r="G408" s="177" t="s">
        <v>802</v>
      </c>
      <c r="H408" s="178">
        <v>1</v>
      </c>
      <c r="I408" s="179"/>
      <c r="J408" s="179"/>
      <c r="K408" s="180">
        <f>ROUND(P408*H408,2)</f>
        <v>0</v>
      </c>
      <c r="L408" s="176" t="s">
        <v>156</v>
      </c>
      <c r="M408" s="37"/>
      <c r="N408" s="181" t="s">
        <v>20</v>
      </c>
      <c r="O408" s="182" t="s">
        <v>40</v>
      </c>
      <c r="P408" s="183">
        <f>I408+J408</f>
        <v>0</v>
      </c>
      <c r="Q408" s="183">
        <f>ROUND(I408*H408,2)</f>
        <v>0</v>
      </c>
      <c r="R408" s="183">
        <f>ROUND(J408*H408,2)</f>
        <v>0</v>
      </c>
      <c r="S408" s="62"/>
      <c r="T408" s="184">
        <f>S408*H408</f>
        <v>0</v>
      </c>
      <c r="U408" s="184">
        <v>0</v>
      </c>
      <c r="V408" s="184">
        <f>U408*H408</f>
        <v>0</v>
      </c>
      <c r="W408" s="184">
        <v>0</v>
      </c>
      <c r="X408" s="185">
        <f>W408*H408</f>
        <v>0</v>
      </c>
      <c r="Y408" s="32"/>
      <c r="Z408" s="32"/>
      <c r="AA408" s="32"/>
      <c r="AB408" s="32"/>
      <c r="AC408" s="32"/>
      <c r="AD408" s="32"/>
      <c r="AE408" s="32"/>
      <c r="AR408" s="186" t="s">
        <v>803</v>
      </c>
      <c r="AT408" s="186" t="s">
        <v>152</v>
      </c>
      <c r="AU408" s="186" t="s">
        <v>81</v>
      </c>
      <c r="AY408" s="15" t="s">
        <v>147</v>
      </c>
      <c r="BE408" s="187">
        <f>IF(O408="základní",K408,0)</f>
        <v>0</v>
      </c>
      <c r="BF408" s="187">
        <f>IF(O408="snížená",K408,0)</f>
        <v>0</v>
      </c>
      <c r="BG408" s="187">
        <f>IF(O408="zákl. přenesená",K408,0)</f>
        <v>0</v>
      </c>
      <c r="BH408" s="187">
        <f>IF(O408="sníž. přenesená",K408,0)</f>
        <v>0</v>
      </c>
      <c r="BI408" s="187">
        <f>IF(O408="nulová",K408,0)</f>
        <v>0</v>
      </c>
      <c r="BJ408" s="15" t="s">
        <v>79</v>
      </c>
      <c r="BK408" s="187">
        <f>ROUND(P408*H408,2)</f>
        <v>0</v>
      </c>
      <c r="BL408" s="15" t="s">
        <v>803</v>
      </c>
      <c r="BM408" s="186" t="s">
        <v>827</v>
      </c>
    </row>
    <row r="409" spans="1:65" s="2" customFormat="1" ht="10.65">
      <c r="A409" s="32"/>
      <c r="B409" s="33"/>
      <c r="C409" s="34"/>
      <c r="D409" s="188" t="s">
        <v>160</v>
      </c>
      <c r="E409" s="34"/>
      <c r="F409" s="189" t="s">
        <v>828</v>
      </c>
      <c r="G409" s="34"/>
      <c r="H409" s="34"/>
      <c r="I409" s="190"/>
      <c r="J409" s="190"/>
      <c r="K409" s="34"/>
      <c r="L409" s="34"/>
      <c r="M409" s="37"/>
      <c r="N409" s="191"/>
      <c r="O409" s="192"/>
      <c r="P409" s="62"/>
      <c r="Q409" s="62"/>
      <c r="R409" s="62"/>
      <c r="S409" s="62"/>
      <c r="T409" s="62"/>
      <c r="U409" s="62"/>
      <c r="V409" s="62"/>
      <c r="W409" s="62"/>
      <c r="X409" s="63"/>
      <c r="Y409" s="32"/>
      <c r="Z409" s="32"/>
      <c r="AA409" s="32"/>
      <c r="AB409" s="32"/>
      <c r="AC409" s="32"/>
      <c r="AD409" s="32"/>
      <c r="AE409" s="32"/>
      <c r="AT409" s="15" t="s">
        <v>160</v>
      </c>
      <c r="AU409" s="15" t="s">
        <v>81</v>
      </c>
    </row>
    <row r="410" spans="1:65" s="2" customFormat="1" ht="49" customHeight="1">
      <c r="A410" s="32"/>
      <c r="B410" s="33"/>
      <c r="C410" s="174" t="s">
        <v>829</v>
      </c>
      <c r="D410" s="174" t="s">
        <v>152</v>
      </c>
      <c r="E410" s="175" t="s">
        <v>830</v>
      </c>
      <c r="F410" s="176" t="s">
        <v>831</v>
      </c>
      <c r="G410" s="177" t="s">
        <v>735</v>
      </c>
      <c r="H410" s="178">
        <v>24</v>
      </c>
      <c r="I410" s="179"/>
      <c r="J410" s="179"/>
      <c r="K410" s="180">
        <f>ROUND(P410*H410,2)</f>
        <v>0</v>
      </c>
      <c r="L410" s="176" t="s">
        <v>20</v>
      </c>
      <c r="M410" s="37"/>
      <c r="N410" s="181" t="s">
        <v>20</v>
      </c>
      <c r="O410" s="182" t="s">
        <v>40</v>
      </c>
      <c r="P410" s="183">
        <f>I410+J410</f>
        <v>0</v>
      </c>
      <c r="Q410" s="183">
        <f>ROUND(I410*H410,2)</f>
        <v>0</v>
      </c>
      <c r="R410" s="183">
        <f>ROUND(J410*H410,2)</f>
        <v>0</v>
      </c>
      <c r="S410" s="62"/>
      <c r="T410" s="184">
        <f>S410*H410</f>
        <v>0</v>
      </c>
      <c r="U410" s="184">
        <v>0</v>
      </c>
      <c r="V410" s="184">
        <f>U410*H410</f>
        <v>0</v>
      </c>
      <c r="W410" s="184">
        <v>0</v>
      </c>
      <c r="X410" s="185">
        <f>W410*H410</f>
        <v>0</v>
      </c>
      <c r="Y410" s="32"/>
      <c r="Z410" s="32"/>
      <c r="AA410" s="32"/>
      <c r="AB410" s="32"/>
      <c r="AC410" s="32"/>
      <c r="AD410" s="32"/>
      <c r="AE410" s="32"/>
      <c r="AR410" s="186" t="s">
        <v>803</v>
      </c>
      <c r="AT410" s="186" t="s">
        <v>152</v>
      </c>
      <c r="AU410" s="186" t="s">
        <v>81</v>
      </c>
      <c r="AY410" s="15" t="s">
        <v>147</v>
      </c>
      <c r="BE410" s="187">
        <f>IF(O410="základní",K410,0)</f>
        <v>0</v>
      </c>
      <c r="BF410" s="187">
        <f>IF(O410="snížená",K410,0)</f>
        <v>0</v>
      </c>
      <c r="BG410" s="187">
        <f>IF(O410="zákl. přenesená",K410,0)</f>
        <v>0</v>
      </c>
      <c r="BH410" s="187">
        <f>IF(O410="sníž. přenesená",K410,0)</f>
        <v>0</v>
      </c>
      <c r="BI410" s="187">
        <f>IF(O410="nulová",K410,0)</f>
        <v>0</v>
      </c>
      <c r="BJ410" s="15" t="s">
        <v>79</v>
      </c>
      <c r="BK410" s="187">
        <f>ROUND(P410*H410,2)</f>
        <v>0</v>
      </c>
      <c r="BL410" s="15" t="s">
        <v>803</v>
      </c>
      <c r="BM410" s="186" t="s">
        <v>832</v>
      </c>
    </row>
    <row r="411" spans="1:65" s="2" customFormat="1" ht="62.8" customHeight="1">
      <c r="A411" s="32"/>
      <c r="B411" s="33"/>
      <c r="C411" s="174" t="s">
        <v>833</v>
      </c>
      <c r="D411" s="174" t="s">
        <v>152</v>
      </c>
      <c r="E411" s="175" t="s">
        <v>834</v>
      </c>
      <c r="F411" s="176" t="s">
        <v>835</v>
      </c>
      <c r="G411" s="177" t="s">
        <v>735</v>
      </c>
      <c r="H411" s="178">
        <v>24</v>
      </c>
      <c r="I411" s="179"/>
      <c r="J411" s="179"/>
      <c r="K411" s="180">
        <f>ROUND(P411*H411,2)</f>
        <v>0</v>
      </c>
      <c r="L411" s="176" t="s">
        <v>20</v>
      </c>
      <c r="M411" s="37"/>
      <c r="N411" s="215" t="s">
        <v>20</v>
      </c>
      <c r="O411" s="216" t="s">
        <v>40</v>
      </c>
      <c r="P411" s="217">
        <f>I411+J411</f>
        <v>0</v>
      </c>
      <c r="Q411" s="217">
        <f>ROUND(I411*H411,2)</f>
        <v>0</v>
      </c>
      <c r="R411" s="217">
        <f>ROUND(J411*H411,2)</f>
        <v>0</v>
      </c>
      <c r="S411" s="218"/>
      <c r="T411" s="219">
        <f>S411*H411</f>
        <v>0</v>
      </c>
      <c r="U411" s="219">
        <v>0</v>
      </c>
      <c r="V411" s="219">
        <f>U411*H411</f>
        <v>0</v>
      </c>
      <c r="W411" s="219">
        <v>0</v>
      </c>
      <c r="X411" s="220">
        <f>W411*H411</f>
        <v>0</v>
      </c>
      <c r="Y411" s="32"/>
      <c r="Z411" s="32"/>
      <c r="AA411" s="32"/>
      <c r="AB411" s="32"/>
      <c r="AC411" s="32"/>
      <c r="AD411" s="32"/>
      <c r="AE411" s="32"/>
      <c r="AR411" s="186" t="s">
        <v>803</v>
      </c>
      <c r="AT411" s="186" t="s">
        <v>152</v>
      </c>
      <c r="AU411" s="186" t="s">
        <v>81</v>
      </c>
      <c r="AY411" s="15" t="s">
        <v>147</v>
      </c>
      <c r="BE411" s="187">
        <f>IF(O411="základní",K411,0)</f>
        <v>0</v>
      </c>
      <c r="BF411" s="187">
        <f>IF(O411="snížená",K411,0)</f>
        <v>0</v>
      </c>
      <c r="BG411" s="187">
        <f>IF(O411="zákl. přenesená",K411,0)</f>
        <v>0</v>
      </c>
      <c r="BH411" s="187">
        <f>IF(O411="sníž. přenesená",K411,0)</f>
        <v>0</v>
      </c>
      <c r="BI411" s="187">
        <f>IF(O411="nulová",K411,0)</f>
        <v>0</v>
      </c>
      <c r="BJ411" s="15" t="s">
        <v>79</v>
      </c>
      <c r="BK411" s="187">
        <f>ROUND(P411*H411,2)</f>
        <v>0</v>
      </c>
      <c r="BL411" s="15" t="s">
        <v>803</v>
      </c>
      <c r="BM411" s="186" t="s">
        <v>836</v>
      </c>
    </row>
    <row r="412" spans="1:65" s="2" customFormat="1" ht="6.9" customHeight="1">
      <c r="A412" s="32"/>
      <c r="B412" s="45"/>
      <c r="C412" s="46"/>
      <c r="D412" s="46"/>
      <c r="E412" s="46"/>
      <c r="F412" s="46"/>
      <c r="G412" s="46"/>
      <c r="H412" s="46"/>
      <c r="I412" s="46"/>
      <c r="J412" s="46"/>
      <c r="K412" s="46"/>
      <c r="L412" s="46"/>
      <c r="M412" s="37"/>
      <c r="N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</row>
  </sheetData>
  <sheetProtection algorithmName="SHA-512" hashValue="Bid7cH7KyN6TYOK9aeDfeZuJrhGBBayU2UU4Yf3BD+1d2feCpPzKMYNwOoRp6nzfCPlZDCrAgATMX3v04sF6JQ==" saltValue="gjZYrrSsY8kIGCs2smKhHCC+/DSESqj2I0I3FEJ5Vpr346xDh7l8aTAIbRwPf1ZQZQt4A8FjVoaWzpoyNPpebg==" spinCount="100000" sheet="1" objects="1" scenarios="1" formatColumns="0" formatRows="0" autoFilter="0"/>
  <autoFilter ref="C110:L411"/>
  <mergeCells count="9">
    <mergeCell ref="E52:H52"/>
    <mergeCell ref="E101:H101"/>
    <mergeCell ref="E103:H103"/>
    <mergeCell ref="M2:Z2"/>
    <mergeCell ref="E7:H7"/>
    <mergeCell ref="E9:H9"/>
    <mergeCell ref="E18:H18"/>
    <mergeCell ref="E27:H27"/>
    <mergeCell ref="E50:H50"/>
  </mergeCells>
  <hyperlinks>
    <hyperlink ref="F116" r:id="rId1"/>
    <hyperlink ref="F123" r:id="rId2"/>
    <hyperlink ref="F127" r:id="rId3"/>
    <hyperlink ref="F131" r:id="rId4"/>
    <hyperlink ref="F136" r:id="rId5"/>
    <hyperlink ref="F140" r:id="rId6"/>
    <hyperlink ref="F142" r:id="rId7"/>
    <hyperlink ref="F152" r:id="rId8"/>
    <hyperlink ref="F156" r:id="rId9"/>
    <hyperlink ref="F158" r:id="rId10"/>
    <hyperlink ref="F160" r:id="rId11"/>
    <hyperlink ref="F171" r:id="rId12"/>
    <hyperlink ref="F175" r:id="rId13"/>
    <hyperlink ref="F177" r:id="rId14"/>
    <hyperlink ref="F188" r:id="rId15"/>
    <hyperlink ref="F192" r:id="rId16"/>
    <hyperlink ref="F194" r:id="rId17"/>
    <hyperlink ref="F203" r:id="rId18"/>
    <hyperlink ref="F207" r:id="rId19"/>
    <hyperlink ref="F216" r:id="rId20"/>
    <hyperlink ref="F220" r:id="rId21"/>
    <hyperlink ref="F223" r:id="rId22"/>
    <hyperlink ref="F226" r:id="rId23"/>
    <hyperlink ref="F229" r:id="rId24"/>
    <hyperlink ref="F238" r:id="rId25"/>
    <hyperlink ref="F242" r:id="rId26"/>
    <hyperlink ref="F249" r:id="rId27"/>
    <hyperlink ref="F254" r:id="rId28"/>
    <hyperlink ref="F260" r:id="rId29"/>
    <hyperlink ref="F264" r:id="rId30"/>
    <hyperlink ref="F275" r:id="rId31"/>
    <hyperlink ref="F279" r:id="rId32"/>
    <hyperlink ref="F283" r:id="rId33"/>
    <hyperlink ref="F288" r:id="rId34"/>
    <hyperlink ref="F291" r:id="rId35"/>
    <hyperlink ref="F293" r:id="rId36"/>
    <hyperlink ref="F298" r:id="rId37"/>
    <hyperlink ref="F304" r:id="rId38"/>
    <hyperlink ref="F314" r:id="rId39"/>
    <hyperlink ref="F318" r:id="rId40"/>
    <hyperlink ref="F329" r:id="rId41"/>
    <hyperlink ref="F333" r:id="rId42"/>
    <hyperlink ref="F338" r:id="rId43"/>
    <hyperlink ref="F342" r:id="rId44"/>
    <hyperlink ref="F346" r:id="rId45"/>
    <hyperlink ref="F351" r:id="rId46"/>
    <hyperlink ref="F354" r:id="rId47"/>
    <hyperlink ref="F357" r:id="rId48"/>
    <hyperlink ref="F360" r:id="rId49"/>
    <hyperlink ref="F363" r:id="rId50"/>
    <hyperlink ref="F366" r:id="rId51"/>
    <hyperlink ref="F369" r:id="rId52"/>
    <hyperlink ref="F371" r:id="rId53"/>
    <hyperlink ref="F376" r:id="rId54"/>
    <hyperlink ref="F385" r:id="rId55"/>
    <hyperlink ref="F399" r:id="rId56"/>
    <hyperlink ref="F401" r:id="rId57"/>
    <hyperlink ref="F404" r:id="rId58"/>
    <hyperlink ref="F407" r:id="rId59"/>
    <hyperlink ref="F409" r:id="rId6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8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50000000000003" customHeight="1"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T2" s="15" t="s">
        <v>83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8"/>
      <c r="AT3" s="15" t="s">
        <v>81</v>
      </c>
    </row>
    <row r="4" spans="1:46" s="1" customFormat="1" ht="24.9" customHeight="1">
      <c r="B4" s="18"/>
      <c r="D4" s="102" t="s">
        <v>87</v>
      </c>
      <c r="M4" s="18"/>
      <c r="N4" s="103" t="s">
        <v>11</v>
      </c>
      <c r="AT4" s="15" t="s">
        <v>4</v>
      </c>
    </row>
    <row r="5" spans="1:46" s="1" customFormat="1" ht="6.9" customHeight="1">
      <c r="B5" s="18"/>
      <c r="M5" s="18"/>
    </row>
    <row r="6" spans="1:46" s="1" customFormat="1" ht="12.05" customHeight="1">
      <c r="B6" s="18"/>
      <c r="D6" s="104" t="s">
        <v>17</v>
      </c>
      <c r="M6" s="18"/>
    </row>
    <row r="7" spans="1:46" s="1" customFormat="1" ht="16.45" customHeight="1">
      <c r="B7" s="18"/>
      <c r="E7" s="262" t="str">
        <f>'Rekapitulace stavby'!K6</f>
        <v>Objekt CHIRURGIE - Posílení datových rozvodů</v>
      </c>
      <c r="F7" s="263"/>
      <c r="G7" s="263"/>
      <c r="H7" s="263"/>
      <c r="M7" s="18"/>
    </row>
    <row r="8" spans="1:46" s="2" customFormat="1" ht="12.05" customHeight="1">
      <c r="A8" s="32"/>
      <c r="B8" s="37"/>
      <c r="C8" s="32"/>
      <c r="D8" s="104" t="s">
        <v>88</v>
      </c>
      <c r="E8" s="32"/>
      <c r="F8" s="32"/>
      <c r="G8" s="32"/>
      <c r="H8" s="32"/>
      <c r="I8" s="32"/>
      <c r="J8" s="32"/>
      <c r="K8" s="32"/>
      <c r="L8" s="32"/>
      <c r="M8" s="10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45" customHeight="1">
      <c r="A9" s="32"/>
      <c r="B9" s="37"/>
      <c r="C9" s="32"/>
      <c r="D9" s="32"/>
      <c r="E9" s="264" t="s">
        <v>837</v>
      </c>
      <c r="F9" s="265"/>
      <c r="G9" s="265"/>
      <c r="H9" s="265"/>
      <c r="I9" s="32"/>
      <c r="J9" s="32"/>
      <c r="K9" s="32"/>
      <c r="L9" s="32"/>
      <c r="M9" s="10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6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10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.05" customHeight="1">
      <c r="A11" s="32"/>
      <c r="B11" s="37"/>
      <c r="C11" s="32"/>
      <c r="D11" s="104" t="s">
        <v>19</v>
      </c>
      <c r="E11" s="32"/>
      <c r="F11" s="106" t="s">
        <v>20</v>
      </c>
      <c r="G11" s="32"/>
      <c r="H11" s="32"/>
      <c r="I11" s="104" t="s">
        <v>21</v>
      </c>
      <c r="J11" s="106" t="s">
        <v>20</v>
      </c>
      <c r="K11" s="32"/>
      <c r="L11" s="32"/>
      <c r="M11" s="10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.05" customHeight="1">
      <c r="A12" s="32"/>
      <c r="B12" s="37"/>
      <c r="C12" s="32"/>
      <c r="D12" s="104" t="s">
        <v>22</v>
      </c>
      <c r="E12" s="32"/>
      <c r="F12" s="106" t="s">
        <v>23</v>
      </c>
      <c r="G12" s="32"/>
      <c r="H12" s="32"/>
      <c r="I12" s="104" t="s">
        <v>24</v>
      </c>
      <c r="J12" s="107" t="str">
        <f>'Rekapitulace stavby'!AN8</f>
        <v>11. 4. 2023</v>
      </c>
      <c r="K12" s="32"/>
      <c r="L12" s="32"/>
      <c r="M12" s="10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10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.05" customHeight="1">
      <c r="A14" s="32"/>
      <c r="B14" s="37"/>
      <c r="C14" s="32"/>
      <c r="D14" s="104" t="s">
        <v>26</v>
      </c>
      <c r="E14" s="32"/>
      <c r="F14" s="32"/>
      <c r="G14" s="32"/>
      <c r="H14" s="32"/>
      <c r="I14" s="104" t="s">
        <v>27</v>
      </c>
      <c r="J14" s="106" t="str">
        <f>IF('Rekapitulace stavby'!AN10="","",'Rekapitulace stavby'!AN10)</f>
        <v/>
      </c>
      <c r="K14" s="32"/>
      <c r="L14" s="32"/>
      <c r="M14" s="10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6" t="str">
        <f>IF('Rekapitulace stavby'!E11="","",'Rekapitulace stavby'!E11)</f>
        <v xml:space="preserve"> </v>
      </c>
      <c r="F15" s="32"/>
      <c r="G15" s="32"/>
      <c r="H15" s="32"/>
      <c r="I15" s="104" t="s">
        <v>28</v>
      </c>
      <c r="J15" s="106" t="str">
        <f>IF('Rekapitulace stavby'!AN11="","",'Rekapitulace stavby'!AN11)</f>
        <v/>
      </c>
      <c r="K15" s="32"/>
      <c r="L15" s="32"/>
      <c r="M15" s="10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10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.05" customHeight="1">
      <c r="A17" s="32"/>
      <c r="B17" s="37"/>
      <c r="C17" s="32"/>
      <c r="D17" s="104" t="s">
        <v>29</v>
      </c>
      <c r="E17" s="32"/>
      <c r="F17" s="32"/>
      <c r="G17" s="32"/>
      <c r="H17" s="32"/>
      <c r="I17" s="104" t="s">
        <v>27</v>
      </c>
      <c r="J17" s="28" t="str">
        <f>'Rekapitulace stavby'!AN13</f>
        <v>Vyplň údaj</v>
      </c>
      <c r="K17" s="32"/>
      <c r="L17" s="32"/>
      <c r="M17" s="10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66" t="str">
        <f>'Rekapitulace stavby'!E14</f>
        <v>Vyplň údaj</v>
      </c>
      <c r="F18" s="267"/>
      <c r="G18" s="267"/>
      <c r="H18" s="267"/>
      <c r="I18" s="104" t="s">
        <v>28</v>
      </c>
      <c r="J18" s="28" t="str">
        <f>'Rekapitulace stavby'!AN14</f>
        <v>Vyplň údaj</v>
      </c>
      <c r="K18" s="32"/>
      <c r="L18" s="32"/>
      <c r="M18" s="10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10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.05" customHeight="1">
      <c r="A20" s="32"/>
      <c r="B20" s="37"/>
      <c r="C20" s="32"/>
      <c r="D20" s="104" t="s">
        <v>31</v>
      </c>
      <c r="E20" s="32"/>
      <c r="F20" s="32"/>
      <c r="G20" s="32"/>
      <c r="H20" s="32"/>
      <c r="I20" s="104" t="s">
        <v>27</v>
      </c>
      <c r="J20" s="106" t="str">
        <f>IF('Rekapitulace stavby'!AN16="","",'Rekapitulace stavby'!AN16)</f>
        <v/>
      </c>
      <c r="K20" s="32"/>
      <c r="L20" s="32"/>
      <c r="M20" s="10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6" t="str">
        <f>IF('Rekapitulace stavby'!E17="","",'Rekapitulace stavby'!E17)</f>
        <v xml:space="preserve"> </v>
      </c>
      <c r="F21" s="32"/>
      <c r="G21" s="32"/>
      <c r="H21" s="32"/>
      <c r="I21" s="104" t="s">
        <v>28</v>
      </c>
      <c r="J21" s="106" t="str">
        <f>IF('Rekapitulace stavby'!AN17="","",'Rekapitulace stavby'!AN17)</f>
        <v/>
      </c>
      <c r="K21" s="32"/>
      <c r="L21" s="32"/>
      <c r="M21" s="10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10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.05" customHeight="1">
      <c r="A23" s="32"/>
      <c r="B23" s="37"/>
      <c r="C23" s="32"/>
      <c r="D23" s="104" t="s">
        <v>32</v>
      </c>
      <c r="E23" s="32"/>
      <c r="F23" s="32"/>
      <c r="G23" s="32"/>
      <c r="H23" s="32"/>
      <c r="I23" s="104" t="s">
        <v>27</v>
      </c>
      <c r="J23" s="106" t="str">
        <f>IF('Rekapitulace stavby'!AN19="","",'Rekapitulace stavby'!AN19)</f>
        <v/>
      </c>
      <c r="K23" s="32"/>
      <c r="L23" s="32"/>
      <c r="M23" s="10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6" t="str">
        <f>IF('Rekapitulace stavby'!E20="","",'Rekapitulace stavby'!E20)</f>
        <v xml:space="preserve"> </v>
      </c>
      <c r="F24" s="32"/>
      <c r="G24" s="32"/>
      <c r="H24" s="32"/>
      <c r="I24" s="104" t="s">
        <v>28</v>
      </c>
      <c r="J24" s="106" t="str">
        <f>IF('Rekapitulace stavby'!AN20="","",'Rekapitulace stavby'!AN20)</f>
        <v/>
      </c>
      <c r="K24" s="32"/>
      <c r="L24" s="32"/>
      <c r="M24" s="10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10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.05" customHeight="1">
      <c r="A26" s="32"/>
      <c r="B26" s="37"/>
      <c r="C26" s="32"/>
      <c r="D26" s="104" t="s">
        <v>33</v>
      </c>
      <c r="E26" s="32"/>
      <c r="F26" s="32"/>
      <c r="G26" s="32"/>
      <c r="H26" s="32"/>
      <c r="I26" s="32"/>
      <c r="J26" s="32"/>
      <c r="K26" s="32"/>
      <c r="L26" s="32"/>
      <c r="M26" s="10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45" customHeight="1">
      <c r="A27" s="108"/>
      <c r="B27" s="109"/>
      <c r="C27" s="108"/>
      <c r="D27" s="108"/>
      <c r="E27" s="268" t="s">
        <v>20</v>
      </c>
      <c r="F27" s="268"/>
      <c r="G27" s="268"/>
      <c r="H27" s="268"/>
      <c r="I27" s="108"/>
      <c r="J27" s="108"/>
      <c r="K27" s="108"/>
      <c r="L27" s="108"/>
      <c r="M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10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111"/>
      <c r="M29" s="10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55">
      <c r="A30" s="32"/>
      <c r="B30" s="37"/>
      <c r="C30" s="32"/>
      <c r="D30" s="32"/>
      <c r="E30" s="104" t="s">
        <v>90</v>
      </c>
      <c r="F30" s="32"/>
      <c r="G30" s="32"/>
      <c r="H30" s="32"/>
      <c r="I30" s="32"/>
      <c r="J30" s="32"/>
      <c r="K30" s="112">
        <f>I61</f>
        <v>0</v>
      </c>
      <c r="L30" s="32"/>
      <c r="M30" s="10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55">
      <c r="A31" s="32"/>
      <c r="B31" s="37"/>
      <c r="C31" s="32"/>
      <c r="D31" s="32"/>
      <c r="E31" s="104" t="s">
        <v>91</v>
      </c>
      <c r="F31" s="32"/>
      <c r="G31" s="32"/>
      <c r="H31" s="32"/>
      <c r="I31" s="32"/>
      <c r="J31" s="32"/>
      <c r="K31" s="112">
        <f>J61</f>
        <v>0</v>
      </c>
      <c r="L31" s="32"/>
      <c r="M31" s="10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7"/>
      <c r="C32" s="32"/>
      <c r="D32" s="113" t="s">
        <v>35</v>
      </c>
      <c r="E32" s="32"/>
      <c r="F32" s="32"/>
      <c r="G32" s="32"/>
      <c r="H32" s="32"/>
      <c r="I32" s="32"/>
      <c r="J32" s="32"/>
      <c r="K32" s="114">
        <f>ROUND(K97, 2)</f>
        <v>0</v>
      </c>
      <c r="L32" s="32"/>
      <c r="M32" s="10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" customHeight="1">
      <c r="A33" s="32"/>
      <c r="B33" s="37"/>
      <c r="C33" s="32"/>
      <c r="D33" s="111"/>
      <c r="E33" s="111"/>
      <c r="F33" s="111"/>
      <c r="G33" s="111"/>
      <c r="H33" s="111"/>
      <c r="I33" s="111"/>
      <c r="J33" s="111"/>
      <c r="K33" s="111"/>
      <c r="L33" s="111"/>
      <c r="M33" s="10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32"/>
      <c r="F34" s="115" t="s">
        <v>37</v>
      </c>
      <c r="G34" s="32"/>
      <c r="H34" s="32"/>
      <c r="I34" s="115" t="s">
        <v>36</v>
      </c>
      <c r="J34" s="32"/>
      <c r="K34" s="115" t="s">
        <v>38</v>
      </c>
      <c r="L34" s="32"/>
      <c r="M34" s="10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7"/>
      <c r="C35" s="32"/>
      <c r="D35" s="116" t="s">
        <v>39</v>
      </c>
      <c r="E35" s="104" t="s">
        <v>40</v>
      </c>
      <c r="F35" s="112">
        <f>ROUND((SUM(BE97:BE227)),  2)</f>
        <v>0</v>
      </c>
      <c r="G35" s="32"/>
      <c r="H35" s="32"/>
      <c r="I35" s="117">
        <v>0.21</v>
      </c>
      <c r="J35" s="32"/>
      <c r="K35" s="112">
        <f>ROUND(((SUM(BE97:BE227))*I35),  2)</f>
        <v>0</v>
      </c>
      <c r="L35" s="32"/>
      <c r="M35" s="10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7"/>
      <c r="C36" s="32"/>
      <c r="D36" s="32"/>
      <c r="E36" s="104" t="s">
        <v>41</v>
      </c>
      <c r="F36" s="112">
        <f>ROUND((SUM(BF97:BF227)),  2)</f>
        <v>0</v>
      </c>
      <c r="G36" s="32"/>
      <c r="H36" s="32"/>
      <c r="I36" s="117">
        <v>0.15</v>
      </c>
      <c r="J36" s="32"/>
      <c r="K36" s="112">
        <f>ROUND(((SUM(BF97:BF227))*I36),  2)</f>
        <v>0</v>
      </c>
      <c r="L36" s="32"/>
      <c r="M36" s="10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04" t="s">
        <v>42</v>
      </c>
      <c r="F37" s="112">
        <f>ROUND((SUM(BG97:BG227)),  2)</f>
        <v>0</v>
      </c>
      <c r="G37" s="32"/>
      <c r="H37" s="32"/>
      <c r="I37" s="117">
        <v>0.21</v>
      </c>
      <c r="J37" s="32"/>
      <c r="K37" s="112">
        <f>0</f>
        <v>0</v>
      </c>
      <c r="L37" s="32"/>
      <c r="M37" s="10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7"/>
      <c r="C38" s="32"/>
      <c r="D38" s="32"/>
      <c r="E38" s="104" t="s">
        <v>43</v>
      </c>
      <c r="F38" s="112">
        <f>ROUND((SUM(BH97:BH227)),  2)</f>
        <v>0</v>
      </c>
      <c r="G38" s="32"/>
      <c r="H38" s="32"/>
      <c r="I38" s="117">
        <v>0.15</v>
      </c>
      <c r="J38" s="32"/>
      <c r="K38" s="112">
        <f>0</f>
        <v>0</v>
      </c>
      <c r="L38" s="32"/>
      <c r="M38" s="10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7"/>
      <c r="C39" s="32"/>
      <c r="D39" s="32"/>
      <c r="E39" s="104" t="s">
        <v>44</v>
      </c>
      <c r="F39" s="112">
        <f>ROUND((SUM(BI97:BI227)),  2)</f>
        <v>0</v>
      </c>
      <c r="G39" s="32"/>
      <c r="H39" s="32"/>
      <c r="I39" s="117">
        <v>0</v>
      </c>
      <c r="J39" s="32"/>
      <c r="K39" s="112">
        <f>0</f>
        <v>0</v>
      </c>
      <c r="L39" s="32"/>
      <c r="M39" s="10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10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7"/>
      <c r="C41" s="118"/>
      <c r="D41" s="119" t="s">
        <v>45</v>
      </c>
      <c r="E41" s="120"/>
      <c r="F41" s="120"/>
      <c r="G41" s="121" t="s">
        <v>46</v>
      </c>
      <c r="H41" s="122" t="s">
        <v>47</v>
      </c>
      <c r="I41" s="120"/>
      <c r="J41" s="120"/>
      <c r="K41" s="123">
        <f>SUM(K32:K39)</f>
        <v>0</v>
      </c>
      <c r="L41" s="124"/>
      <c r="M41" s="105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05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" hidden="1" customHeight="1">
      <c r="A46" s="32"/>
      <c r="B46" s="127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05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" hidden="1" customHeight="1">
      <c r="A47" s="32"/>
      <c r="B47" s="33"/>
      <c r="C47" s="21" t="s">
        <v>92</v>
      </c>
      <c r="D47" s="34"/>
      <c r="E47" s="34"/>
      <c r="F47" s="34"/>
      <c r="G47" s="34"/>
      <c r="H47" s="34"/>
      <c r="I47" s="34"/>
      <c r="J47" s="34"/>
      <c r="K47" s="34"/>
      <c r="L47" s="34"/>
      <c r="M47" s="105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" hidden="1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105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.05" hidden="1" customHeight="1">
      <c r="A49" s="32"/>
      <c r="B49" s="33"/>
      <c r="C49" s="27" t="s">
        <v>17</v>
      </c>
      <c r="D49" s="34"/>
      <c r="E49" s="34"/>
      <c r="F49" s="34"/>
      <c r="G49" s="34"/>
      <c r="H49" s="34"/>
      <c r="I49" s="34"/>
      <c r="J49" s="34"/>
      <c r="K49" s="34"/>
      <c r="L49" s="34"/>
      <c r="M49" s="105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45" hidden="1" customHeight="1">
      <c r="A50" s="32"/>
      <c r="B50" s="33"/>
      <c r="C50" s="34"/>
      <c r="D50" s="34"/>
      <c r="E50" s="269" t="str">
        <f>E7</f>
        <v>Objekt CHIRURGIE - Posílení datových rozvodů</v>
      </c>
      <c r="F50" s="270"/>
      <c r="G50" s="270"/>
      <c r="H50" s="270"/>
      <c r="I50" s="34"/>
      <c r="J50" s="34"/>
      <c r="K50" s="34"/>
      <c r="L50" s="34"/>
      <c r="M50" s="105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2.05" hidden="1" customHeight="1">
      <c r="A51" s="32"/>
      <c r="B51" s="33"/>
      <c r="C51" s="27" t="s">
        <v>88</v>
      </c>
      <c r="D51" s="34"/>
      <c r="E51" s="34"/>
      <c r="F51" s="34"/>
      <c r="G51" s="34"/>
      <c r="H51" s="34"/>
      <c r="I51" s="34"/>
      <c r="J51" s="34"/>
      <c r="K51" s="34"/>
      <c r="L51" s="34"/>
      <c r="M51" s="105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6.45" hidden="1" customHeight="1">
      <c r="A52" s="32"/>
      <c r="B52" s="33"/>
      <c r="C52" s="34"/>
      <c r="D52" s="34"/>
      <c r="E52" s="241" t="str">
        <f>E9</f>
        <v>P1B - 742-SLP-UKS</v>
      </c>
      <c r="F52" s="271"/>
      <c r="G52" s="271"/>
      <c r="H52" s="271"/>
      <c r="I52" s="34"/>
      <c r="J52" s="34"/>
      <c r="K52" s="34"/>
      <c r="L52" s="34"/>
      <c r="M52" s="105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" hidden="1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105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2.05" hidden="1" customHeight="1">
      <c r="A54" s="32"/>
      <c r="B54" s="33"/>
      <c r="C54" s="27" t="s">
        <v>22</v>
      </c>
      <c r="D54" s="34"/>
      <c r="E54" s="34"/>
      <c r="F54" s="25" t="str">
        <f>F12</f>
        <v xml:space="preserve"> </v>
      </c>
      <c r="G54" s="34"/>
      <c r="H54" s="34"/>
      <c r="I54" s="27" t="s">
        <v>24</v>
      </c>
      <c r="J54" s="57" t="str">
        <f>IF(J12="","",J12)</f>
        <v>11. 4. 2023</v>
      </c>
      <c r="K54" s="34"/>
      <c r="L54" s="34"/>
      <c r="M54" s="105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" hidden="1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105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5.2" hidden="1" customHeight="1">
      <c r="A56" s="32"/>
      <c r="B56" s="33"/>
      <c r="C56" s="27" t="s">
        <v>26</v>
      </c>
      <c r="D56" s="34"/>
      <c r="E56" s="34"/>
      <c r="F56" s="25" t="str">
        <f>E15</f>
        <v xml:space="preserve"> </v>
      </c>
      <c r="G56" s="34"/>
      <c r="H56" s="34"/>
      <c r="I56" s="27" t="s">
        <v>31</v>
      </c>
      <c r="J56" s="30" t="str">
        <f>E21</f>
        <v xml:space="preserve"> </v>
      </c>
      <c r="K56" s="34"/>
      <c r="L56" s="34"/>
      <c r="M56" s="105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15.2" hidden="1" customHeight="1">
      <c r="A57" s="32"/>
      <c r="B57" s="33"/>
      <c r="C57" s="27" t="s">
        <v>29</v>
      </c>
      <c r="D57" s="34"/>
      <c r="E57" s="34"/>
      <c r="F57" s="25" t="str">
        <f>IF(E18="","",E18)</f>
        <v>Vyplň údaj</v>
      </c>
      <c r="G57" s="34"/>
      <c r="H57" s="34"/>
      <c r="I57" s="27" t="s">
        <v>32</v>
      </c>
      <c r="J57" s="30" t="str">
        <f>E24</f>
        <v xml:space="preserve"> </v>
      </c>
      <c r="K57" s="34"/>
      <c r="L57" s="34"/>
      <c r="M57" s="105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hidden="1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105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9.3" hidden="1" customHeight="1">
      <c r="A59" s="32"/>
      <c r="B59" s="33"/>
      <c r="C59" s="129" t="s">
        <v>93</v>
      </c>
      <c r="D59" s="130"/>
      <c r="E59" s="130"/>
      <c r="F59" s="130"/>
      <c r="G59" s="130"/>
      <c r="H59" s="130"/>
      <c r="I59" s="131" t="s">
        <v>94</v>
      </c>
      <c r="J59" s="131" t="s">
        <v>95</v>
      </c>
      <c r="K59" s="131" t="s">
        <v>96</v>
      </c>
      <c r="L59" s="130"/>
      <c r="M59" s="105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hidden="1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105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2.85" hidden="1" customHeight="1">
      <c r="A61" s="32"/>
      <c r="B61" s="33"/>
      <c r="C61" s="132" t="s">
        <v>69</v>
      </c>
      <c r="D61" s="34"/>
      <c r="E61" s="34"/>
      <c r="F61" s="34"/>
      <c r="G61" s="34"/>
      <c r="H61" s="34"/>
      <c r="I61" s="75">
        <f t="shared" ref="I61:J64" si="0">Q97</f>
        <v>0</v>
      </c>
      <c r="J61" s="75">
        <f t="shared" si="0"/>
        <v>0</v>
      </c>
      <c r="K61" s="75">
        <f>K97</f>
        <v>0</v>
      </c>
      <c r="L61" s="34"/>
      <c r="M61" s="10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U61" s="15" t="s">
        <v>97</v>
      </c>
    </row>
    <row r="62" spans="1:47" s="9" customFormat="1" ht="24.9" hidden="1" customHeight="1">
      <c r="B62" s="133"/>
      <c r="C62" s="134"/>
      <c r="D62" s="135" t="s">
        <v>98</v>
      </c>
      <c r="E62" s="136"/>
      <c r="F62" s="136"/>
      <c r="G62" s="136"/>
      <c r="H62" s="136"/>
      <c r="I62" s="137">
        <f t="shared" si="0"/>
        <v>0</v>
      </c>
      <c r="J62" s="137">
        <f t="shared" si="0"/>
        <v>0</v>
      </c>
      <c r="K62" s="137">
        <f>K98</f>
        <v>0</v>
      </c>
      <c r="L62" s="134"/>
      <c r="M62" s="138"/>
    </row>
    <row r="63" spans="1:47" s="10" customFormat="1" ht="19.899999999999999" hidden="1" customHeight="1">
      <c r="B63" s="139"/>
      <c r="C63" s="140"/>
      <c r="D63" s="141" t="s">
        <v>105</v>
      </c>
      <c r="E63" s="142"/>
      <c r="F63" s="142"/>
      <c r="G63" s="142"/>
      <c r="H63" s="142"/>
      <c r="I63" s="143">
        <f t="shared" si="0"/>
        <v>0</v>
      </c>
      <c r="J63" s="143">
        <f t="shared" si="0"/>
        <v>0</v>
      </c>
      <c r="K63" s="143">
        <f>K99</f>
        <v>0</v>
      </c>
      <c r="L63" s="140"/>
      <c r="M63" s="144"/>
    </row>
    <row r="64" spans="1:47" s="10" customFormat="1" ht="14.9" hidden="1" customHeight="1">
      <c r="B64" s="139"/>
      <c r="C64" s="140"/>
      <c r="D64" s="141" t="s">
        <v>838</v>
      </c>
      <c r="E64" s="142"/>
      <c r="F64" s="142"/>
      <c r="G64" s="142"/>
      <c r="H64" s="142"/>
      <c r="I64" s="143">
        <f t="shared" si="0"/>
        <v>0</v>
      </c>
      <c r="J64" s="143">
        <f t="shared" si="0"/>
        <v>0</v>
      </c>
      <c r="K64" s="143">
        <f>K100</f>
        <v>0</v>
      </c>
      <c r="L64" s="140"/>
      <c r="M64" s="144"/>
    </row>
    <row r="65" spans="1:31" s="10" customFormat="1" ht="19.899999999999999" hidden="1" customHeight="1">
      <c r="B65" s="139"/>
      <c r="C65" s="140"/>
      <c r="D65" s="141" t="s">
        <v>107</v>
      </c>
      <c r="E65" s="142"/>
      <c r="F65" s="142"/>
      <c r="G65" s="142"/>
      <c r="H65" s="142"/>
      <c r="I65" s="143">
        <f>Q126</f>
        <v>0</v>
      </c>
      <c r="J65" s="143">
        <f>R126</f>
        <v>0</v>
      </c>
      <c r="K65" s="143">
        <f>K126</f>
        <v>0</v>
      </c>
      <c r="L65" s="140"/>
      <c r="M65" s="144"/>
    </row>
    <row r="66" spans="1:31" s="10" customFormat="1" ht="19.899999999999999" hidden="1" customHeight="1">
      <c r="B66" s="139"/>
      <c r="C66" s="140"/>
      <c r="D66" s="141" t="s">
        <v>115</v>
      </c>
      <c r="E66" s="142"/>
      <c r="F66" s="142"/>
      <c r="G66" s="142"/>
      <c r="H66" s="142"/>
      <c r="I66" s="143">
        <f>Q131</f>
        <v>0</v>
      </c>
      <c r="J66" s="143">
        <f>R131</f>
        <v>0</v>
      </c>
      <c r="K66" s="143">
        <f>K131</f>
        <v>0</v>
      </c>
      <c r="L66" s="140"/>
      <c r="M66" s="144"/>
    </row>
    <row r="67" spans="1:31" s="10" customFormat="1" ht="14.9" hidden="1" customHeight="1">
      <c r="B67" s="139"/>
      <c r="C67" s="140"/>
      <c r="D67" s="141" t="s">
        <v>116</v>
      </c>
      <c r="E67" s="142"/>
      <c r="F67" s="142"/>
      <c r="G67" s="142"/>
      <c r="H67" s="142"/>
      <c r="I67" s="143">
        <f>Q132</f>
        <v>0</v>
      </c>
      <c r="J67" s="143">
        <f>R132</f>
        <v>0</v>
      </c>
      <c r="K67" s="143">
        <f>K132</f>
        <v>0</v>
      </c>
      <c r="L67" s="140"/>
      <c r="M67" s="144"/>
    </row>
    <row r="68" spans="1:31" s="10" customFormat="1" ht="14.9" hidden="1" customHeight="1">
      <c r="B68" s="139"/>
      <c r="C68" s="140"/>
      <c r="D68" s="141" t="s">
        <v>117</v>
      </c>
      <c r="E68" s="142"/>
      <c r="F68" s="142"/>
      <c r="G68" s="142"/>
      <c r="H68" s="142"/>
      <c r="I68" s="143">
        <f>Q151</f>
        <v>0</v>
      </c>
      <c r="J68" s="143">
        <f>R151</f>
        <v>0</v>
      </c>
      <c r="K68" s="143">
        <f>K151</f>
        <v>0</v>
      </c>
      <c r="L68" s="140"/>
      <c r="M68" s="144"/>
    </row>
    <row r="69" spans="1:31" s="10" customFormat="1" ht="14.9" hidden="1" customHeight="1">
      <c r="B69" s="139"/>
      <c r="C69" s="140"/>
      <c r="D69" s="141" t="s">
        <v>839</v>
      </c>
      <c r="E69" s="142"/>
      <c r="F69" s="142"/>
      <c r="G69" s="142"/>
      <c r="H69" s="142"/>
      <c r="I69" s="143">
        <f>Q159</f>
        <v>0</v>
      </c>
      <c r="J69" s="143">
        <f>R159</f>
        <v>0</v>
      </c>
      <c r="K69" s="143">
        <f>K159</f>
        <v>0</v>
      </c>
      <c r="L69" s="140"/>
      <c r="M69" s="144"/>
    </row>
    <row r="70" spans="1:31" s="10" customFormat="1" ht="14.9" hidden="1" customHeight="1">
      <c r="B70" s="139"/>
      <c r="C70" s="140"/>
      <c r="D70" s="141" t="s">
        <v>840</v>
      </c>
      <c r="E70" s="142"/>
      <c r="F70" s="142"/>
      <c r="G70" s="142"/>
      <c r="H70" s="142"/>
      <c r="I70" s="143">
        <f>Q168</f>
        <v>0</v>
      </c>
      <c r="J70" s="143">
        <f>R168</f>
        <v>0</v>
      </c>
      <c r="K70" s="143">
        <f>K168</f>
        <v>0</v>
      </c>
      <c r="L70" s="140"/>
      <c r="M70" s="144"/>
    </row>
    <row r="71" spans="1:31" s="10" customFormat="1" ht="19.899999999999999" hidden="1" customHeight="1">
      <c r="B71" s="139"/>
      <c r="C71" s="140"/>
      <c r="D71" s="141" t="s">
        <v>121</v>
      </c>
      <c r="E71" s="142"/>
      <c r="F71" s="142"/>
      <c r="G71" s="142"/>
      <c r="H71" s="142"/>
      <c r="I71" s="143">
        <f>Q189</f>
        <v>0</v>
      </c>
      <c r="J71" s="143">
        <f>R189</f>
        <v>0</v>
      </c>
      <c r="K71" s="143">
        <f>K189</f>
        <v>0</v>
      </c>
      <c r="L71" s="140"/>
      <c r="M71" s="144"/>
    </row>
    <row r="72" spans="1:31" s="10" customFormat="1" ht="19.899999999999999" hidden="1" customHeight="1">
      <c r="B72" s="139"/>
      <c r="C72" s="140"/>
      <c r="D72" s="141" t="s">
        <v>122</v>
      </c>
      <c r="E72" s="142"/>
      <c r="F72" s="142"/>
      <c r="G72" s="142"/>
      <c r="H72" s="142"/>
      <c r="I72" s="143">
        <f>Q194</f>
        <v>0</v>
      </c>
      <c r="J72" s="143">
        <f>R194</f>
        <v>0</v>
      </c>
      <c r="K72" s="143">
        <f>K194</f>
        <v>0</v>
      </c>
      <c r="L72" s="140"/>
      <c r="M72" s="144"/>
    </row>
    <row r="73" spans="1:31" s="10" customFormat="1" ht="19.899999999999999" hidden="1" customHeight="1">
      <c r="B73" s="139"/>
      <c r="C73" s="140"/>
      <c r="D73" s="141" t="s">
        <v>123</v>
      </c>
      <c r="E73" s="142"/>
      <c r="F73" s="142"/>
      <c r="G73" s="142"/>
      <c r="H73" s="142"/>
      <c r="I73" s="143">
        <f>Q201</f>
        <v>0</v>
      </c>
      <c r="J73" s="143">
        <f>R201</f>
        <v>0</v>
      </c>
      <c r="K73" s="143">
        <f>K201</f>
        <v>0</v>
      </c>
      <c r="L73" s="140"/>
      <c r="M73" s="144"/>
    </row>
    <row r="74" spans="1:31" s="9" customFormat="1" ht="24.9" hidden="1" customHeight="1">
      <c r="B74" s="133"/>
      <c r="C74" s="134"/>
      <c r="D74" s="135" t="s">
        <v>124</v>
      </c>
      <c r="E74" s="136"/>
      <c r="F74" s="136"/>
      <c r="G74" s="136"/>
      <c r="H74" s="136"/>
      <c r="I74" s="137">
        <f>Q212</f>
        <v>0</v>
      </c>
      <c r="J74" s="137">
        <f>R212</f>
        <v>0</v>
      </c>
      <c r="K74" s="137">
        <f>K212</f>
        <v>0</v>
      </c>
      <c r="L74" s="134"/>
      <c r="M74" s="138"/>
    </row>
    <row r="75" spans="1:31" s="10" customFormat="1" ht="19.899999999999999" hidden="1" customHeight="1">
      <c r="B75" s="139"/>
      <c r="C75" s="140"/>
      <c r="D75" s="141" t="s">
        <v>125</v>
      </c>
      <c r="E75" s="142"/>
      <c r="F75" s="142"/>
      <c r="G75" s="142"/>
      <c r="H75" s="142"/>
      <c r="I75" s="143">
        <f>Q213</f>
        <v>0</v>
      </c>
      <c r="J75" s="143">
        <f>R213</f>
        <v>0</v>
      </c>
      <c r="K75" s="143">
        <f>K213</f>
        <v>0</v>
      </c>
      <c r="L75" s="140"/>
      <c r="M75" s="144"/>
    </row>
    <row r="76" spans="1:31" s="10" customFormat="1" ht="19.899999999999999" hidden="1" customHeight="1">
      <c r="B76" s="139"/>
      <c r="C76" s="140"/>
      <c r="D76" s="141" t="s">
        <v>126</v>
      </c>
      <c r="E76" s="142"/>
      <c r="F76" s="142"/>
      <c r="G76" s="142"/>
      <c r="H76" s="142"/>
      <c r="I76" s="143">
        <f>Q218</f>
        <v>0</v>
      </c>
      <c r="J76" s="143">
        <f>R218</f>
        <v>0</v>
      </c>
      <c r="K76" s="143">
        <f>K218</f>
        <v>0</v>
      </c>
      <c r="L76" s="140"/>
      <c r="M76" s="144"/>
    </row>
    <row r="77" spans="1:31" s="10" customFormat="1" ht="19.899999999999999" hidden="1" customHeight="1">
      <c r="B77" s="139"/>
      <c r="C77" s="140"/>
      <c r="D77" s="141" t="s">
        <v>127</v>
      </c>
      <c r="E77" s="142"/>
      <c r="F77" s="142"/>
      <c r="G77" s="142"/>
      <c r="H77" s="142"/>
      <c r="I77" s="143">
        <f>Q221</f>
        <v>0</v>
      </c>
      <c r="J77" s="143">
        <f>R221</f>
        <v>0</v>
      </c>
      <c r="K77" s="143">
        <f>K221</f>
        <v>0</v>
      </c>
      <c r="L77" s="140"/>
      <c r="M77" s="144"/>
    </row>
    <row r="78" spans="1:31" s="2" customFormat="1" ht="21.8" hidden="1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105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" hidden="1" customHeight="1">
      <c r="A79" s="32"/>
      <c r="B79" s="45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105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ht="10.65" hidden="1"/>
    <row r="81" spans="1:31" ht="10.65" hidden="1"/>
    <row r="82" spans="1:31" ht="10.65" hidden="1"/>
    <row r="83" spans="1:31" s="2" customFormat="1" ht="6.9" customHeight="1">
      <c r="A83" s="32"/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105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24.9" customHeight="1">
      <c r="A84" s="32"/>
      <c r="B84" s="33"/>
      <c r="C84" s="21" t="s">
        <v>128</v>
      </c>
      <c r="D84" s="34"/>
      <c r="E84" s="34"/>
      <c r="F84" s="34"/>
      <c r="G84" s="34"/>
      <c r="H84" s="34"/>
      <c r="I84" s="34"/>
      <c r="J84" s="34"/>
      <c r="K84" s="34"/>
      <c r="L84" s="34"/>
      <c r="M84" s="105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6.9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105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2" customFormat="1" ht="12.05" customHeight="1">
      <c r="A86" s="32"/>
      <c r="B86" s="33"/>
      <c r="C86" s="27" t="s">
        <v>17</v>
      </c>
      <c r="D86" s="34"/>
      <c r="E86" s="34"/>
      <c r="F86" s="34"/>
      <c r="G86" s="34"/>
      <c r="H86" s="34"/>
      <c r="I86" s="34"/>
      <c r="J86" s="34"/>
      <c r="K86" s="34"/>
      <c r="L86" s="34"/>
      <c r="M86" s="105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31" s="2" customFormat="1" ht="16.45" customHeight="1">
      <c r="A87" s="32"/>
      <c r="B87" s="33"/>
      <c r="C87" s="34"/>
      <c r="D87" s="34"/>
      <c r="E87" s="269" t="str">
        <f>E7</f>
        <v>Objekt CHIRURGIE - Posílení datových rozvodů</v>
      </c>
      <c r="F87" s="270"/>
      <c r="G87" s="270"/>
      <c r="H87" s="270"/>
      <c r="I87" s="34"/>
      <c r="J87" s="34"/>
      <c r="K87" s="34"/>
      <c r="L87" s="34"/>
      <c r="M87" s="105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.05" customHeight="1">
      <c r="A88" s="32"/>
      <c r="B88" s="33"/>
      <c r="C88" s="27" t="s">
        <v>88</v>
      </c>
      <c r="D88" s="34"/>
      <c r="E88" s="34"/>
      <c r="F88" s="34"/>
      <c r="G88" s="34"/>
      <c r="H88" s="34"/>
      <c r="I88" s="34"/>
      <c r="J88" s="34"/>
      <c r="K88" s="34"/>
      <c r="L88" s="34"/>
      <c r="M88" s="105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45" customHeight="1">
      <c r="A89" s="32"/>
      <c r="B89" s="33"/>
      <c r="C89" s="34"/>
      <c r="D89" s="34"/>
      <c r="E89" s="241" t="str">
        <f>E9</f>
        <v>P1B - 742-SLP-UKS</v>
      </c>
      <c r="F89" s="271"/>
      <c r="G89" s="271"/>
      <c r="H89" s="271"/>
      <c r="I89" s="34"/>
      <c r="J89" s="34"/>
      <c r="K89" s="34"/>
      <c r="L89" s="34"/>
      <c r="M89" s="105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105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.05" customHeight="1">
      <c r="A91" s="32"/>
      <c r="B91" s="33"/>
      <c r="C91" s="27" t="s">
        <v>22</v>
      </c>
      <c r="D91" s="34"/>
      <c r="E91" s="34"/>
      <c r="F91" s="25" t="str">
        <f>F12</f>
        <v xml:space="preserve"> </v>
      </c>
      <c r="G91" s="34"/>
      <c r="H91" s="34"/>
      <c r="I91" s="27" t="s">
        <v>24</v>
      </c>
      <c r="J91" s="57" t="str">
        <f>IF(J12="","",J12)</f>
        <v>11. 4. 2023</v>
      </c>
      <c r="K91" s="34"/>
      <c r="L91" s="34"/>
      <c r="M91" s="105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105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26</v>
      </c>
      <c r="D93" s="34"/>
      <c r="E93" s="34"/>
      <c r="F93" s="25" t="str">
        <f>E15</f>
        <v xml:space="preserve"> </v>
      </c>
      <c r="G93" s="34"/>
      <c r="H93" s="34"/>
      <c r="I93" s="27" t="s">
        <v>31</v>
      </c>
      <c r="J93" s="30" t="str">
        <f>E21</f>
        <v xml:space="preserve"> </v>
      </c>
      <c r="K93" s="34"/>
      <c r="L93" s="34"/>
      <c r="M93" s="105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29</v>
      </c>
      <c r="D94" s="34"/>
      <c r="E94" s="34"/>
      <c r="F94" s="25" t="str">
        <f>IF(E18="","",E18)</f>
        <v>Vyplň údaj</v>
      </c>
      <c r="G94" s="34"/>
      <c r="H94" s="34"/>
      <c r="I94" s="27" t="s">
        <v>32</v>
      </c>
      <c r="J94" s="30" t="str">
        <f>E24</f>
        <v xml:space="preserve"> </v>
      </c>
      <c r="K94" s="34"/>
      <c r="L94" s="34"/>
      <c r="M94" s="105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105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11" customFormat="1" ht="29.3" customHeight="1">
      <c r="A96" s="145"/>
      <c r="B96" s="146"/>
      <c r="C96" s="147" t="s">
        <v>129</v>
      </c>
      <c r="D96" s="148" t="s">
        <v>54</v>
      </c>
      <c r="E96" s="148" t="s">
        <v>50</v>
      </c>
      <c r="F96" s="148" t="s">
        <v>51</v>
      </c>
      <c r="G96" s="148" t="s">
        <v>130</v>
      </c>
      <c r="H96" s="148" t="s">
        <v>131</v>
      </c>
      <c r="I96" s="148" t="s">
        <v>132</v>
      </c>
      <c r="J96" s="148" t="s">
        <v>133</v>
      </c>
      <c r="K96" s="148" t="s">
        <v>96</v>
      </c>
      <c r="L96" s="149" t="s">
        <v>134</v>
      </c>
      <c r="M96" s="150"/>
      <c r="N96" s="66" t="s">
        <v>20</v>
      </c>
      <c r="O96" s="67" t="s">
        <v>39</v>
      </c>
      <c r="P96" s="67" t="s">
        <v>135</v>
      </c>
      <c r="Q96" s="67" t="s">
        <v>136</v>
      </c>
      <c r="R96" s="67" t="s">
        <v>137</v>
      </c>
      <c r="S96" s="67" t="s">
        <v>138</v>
      </c>
      <c r="T96" s="67" t="s">
        <v>139</v>
      </c>
      <c r="U96" s="67" t="s">
        <v>140</v>
      </c>
      <c r="V96" s="67" t="s">
        <v>141</v>
      </c>
      <c r="W96" s="67" t="s">
        <v>142</v>
      </c>
      <c r="X96" s="68" t="s">
        <v>143</v>
      </c>
      <c r="Y96" s="145"/>
      <c r="Z96" s="145"/>
      <c r="AA96" s="145"/>
      <c r="AB96" s="145"/>
      <c r="AC96" s="145"/>
      <c r="AD96" s="145"/>
      <c r="AE96" s="145"/>
    </row>
    <row r="97" spans="1:65" s="2" customFormat="1" ht="22.85" customHeight="1">
      <c r="A97" s="32"/>
      <c r="B97" s="33"/>
      <c r="C97" s="73" t="s">
        <v>144</v>
      </c>
      <c r="D97" s="34"/>
      <c r="E97" s="34"/>
      <c r="F97" s="34"/>
      <c r="G97" s="34"/>
      <c r="H97" s="34"/>
      <c r="I97" s="34"/>
      <c r="J97" s="34"/>
      <c r="K97" s="151">
        <f>BK97</f>
        <v>0</v>
      </c>
      <c r="L97" s="34"/>
      <c r="M97" s="37"/>
      <c r="N97" s="69"/>
      <c r="O97" s="152"/>
      <c r="P97" s="70"/>
      <c r="Q97" s="153">
        <f>Q98+Q212</f>
        <v>0</v>
      </c>
      <c r="R97" s="153">
        <f>R98+R212</f>
        <v>0</v>
      </c>
      <c r="S97" s="70"/>
      <c r="T97" s="154">
        <f>T98+T212</f>
        <v>0</v>
      </c>
      <c r="U97" s="70"/>
      <c r="V97" s="154">
        <f>V98+V212</f>
        <v>5.2590000000000012E-2</v>
      </c>
      <c r="W97" s="70"/>
      <c r="X97" s="155">
        <f>X98+X212</f>
        <v>2.2421199999999999</v>
      </c>
      <c r="Y97" s="32"/>
      <c r="Z97" s="32"/>
      <c r="AA97" s="32"/>
      <c r="AB97" s="32"/>
      <c r="AC97" s="32"/>
      <c r="AD97" s="32"/>
      <c r="AE97" s="32"/>
      <c r="AT97" s="15" t="s">
        <v>70</v>
      </c>
      <c r="AU97" s="15" t="s">
        <v>97</v>
      </c>
      <c r="BK97" s="156">
        <f>BK98+BK212</f>
        <v>0</v>
      </c>
    </row>
    <row r="98" spans="1:65" s="12" customFormat="1" ht="25.85" customHeight="1">
      <c r="B98" s="157"/>
      <c r="C98" s="158"/>
      <c r="D98" s="159" t="s">
        <v>70</v>
      </c>
      <c r="E98" s="160" t="s">
        <v>145</v>
      </c>
      <c r="F98" s="160" t="s">
        <v>146</v>
      </c>
      <c r="G98" s="158"/>
      <c r="H98" s="158"/>
      <c r="I98" s="161"/>
      <c r="J98" s="161"/>
      <c r="K98" s="162">
        <f>BK98</f>
        <v>0</v>
      </c>
      <c r="L98" s="158"/>
      <c r="M98" s="163"/>
      <c r="N98" s="164"/>
      <c r="O98" s="165"/>
      <c r="P98" s="165"/>
      <c r="Q98" s="166">
        <f>Q99+Q126+Q131+Q189+Q194+Q201</f>
        <v>0</v>
      </c>
      <c r="R98" s="166">
        <f>R99+R126+R131+R189+R194+R201</f>
        <v>0</v>
      </c>
      <c r="S98" s="165"/>
      <c r="T98" s="167">
        <f>T99+T126+T131+T189+T194+T201</f>
        <v>0</v>
      </c>
      <c r="U98" s="165"/>
      <c r="V98" s="167">
        <f>V99+V126+V131+V189+V194+V201</f>
        <v>5.2590000000000012E-2</v>
      </c>
      <c r="W98" s="165"/>
      <c r="X98" s="168">
        <f>X99+X126+X131+X189+X194+X201</f>
        <v>2.2421199999999999</v>
      </c>
      <c r="AR98" s="169" t="s">
        <v>81</v>
      </c>
      <c r="AT98" s="170" t="s">
        <v>70</v>
      </c>
      <c r="AU98" s="170" t="s">
        <v>71</v>
      </c>
      <c r="AY98" s="169" t="s">
        <v>147</v>
      </c>
      <c r="BK98" s="171">
        <f>BK99+BK126+BK131+BK189+BK194+BK201</f>
        <v>0</v>
      </c>
    </row>
    <row r="99" spans="1:65" s="12" customFormat="1" ht="22.85" customHeight="1">
      <c r="B99" s="157"/>
      <c r="C99" s="158"/>
      <c r="D99" s="159" t="s">
        <v>70</v>
      </c>
      <c r="E99" s="172" t="s">
        <v>347</v>
      </c>
      <c r="F99" s="172" t="s">
        <v>348</v>
      </c>
      <c r="G99" s="158"/>
      <c r="H99" s="158"/>
      <c r="I99" s="161"/>
      <c r="J99" s="161"/>
      <c r="K99" s="173">
        <f>BK99</f>
        <v>0</v>
      </c>
      <c r="L99" s="158"/>
      <c r="M99" s="163"/>
      <c r="N99" s="164"/>
      <c r="O99" s="165"/>
      <c r="P99" s="165"/>
      <c r="Q99" s="166">
        <f>Q100</f>
        <v>0</v>
      </c>
      <c r="R99" s="166">
        <f>R100</f>
        <v>0</v>
      </c>
      <c r="S99" s="165"/>
      <c r="T99" s="167">
        <f>T100</f>
        <v>0</v>
      </c>
      <c r="U99" s="165"/>
      <c r="V99" s="167">
        <f>V100</f>
        <v>6.0000000000000006E-4</v>
      </c>
      <c r="W99" s="165"/>
      <c r="X99" s="168">
        <f>X100</f>
        <v>0</v>
      </c>
      <c r="AR99" s="169" t="s">
        <v>81</v>
      </c>
      <c r="AT99" s="170" t="s">
        <v>70</v>
      </c>
      <c r="AU99" s="170" t="s">
        <v>79</v>
      </c>
      <c r="AY99" s="169" t="s">
        <v>147</v>
      </c>
      <c r="BK99" s="171">
        <f>BK100</f>
        <v>0</v>
      </c>
    </row>
    <row r="100" spans="1:65" s="12" customFormat="1" ht="20.85" customHeight="1">
      <c r="B100" s="157"/>
      <c r="C100" s="158"/>
      <c r="D100" s="159" t="s">
        <v>70</v>
      </c>
      <c r="E100" s="172" t="s">
        <v>349</v>
      </c>
      <c r="F100" s="172" t="s">
        <v>841</v>
      </c>
      <c r="G100" s="158"/>
      <c r="H100" s="158"/>
      <c r="I100" s="161"/>
      <c r="J100" s="161"/>
      <c r="K100" s="173">
        <f>BK100</f>
        <v>0</v>
      </c>
      <c r="L100" s="158"/>
      <c r="M100" s="163"/>
      <c r="N100" s="164"/>
      <c r="O100" s="165"/>
      <c r="P100" s="165"/>
      <c r="Q100" s="166">
        <f>SUM(Q101:Q125)</f>
        <v>0</v>
      </c>
      <c r="R100" s="166">
        <f>SUM(R101:R125)</f>
        <v>0</v>
      </c>
      <c r="S100" s="165"/>
      <c r="T100" s="167">
        <f>SUM(T101:T125)</f>
        <v>0</v>
      </c>
      <c r="U100" s="165"/>
      <c r="V100" s="167">
        <f>SUM(V101:V125)</f>
        <v>6.0000000000000006E-4</v>
      </c>
      <c r="W100" s="165"/>
      <c r="X100" s="168">
        <f>SUM(X101:X125)</f>
        <v>0</v>
      </c>
      <c r="AR100" s="169" t="s">
        <v>81</v>
      </c>
      <c r="AT100" s="170" t="s">
        <v>70</v>
      </c>
      <c r="AU100" s="170" t="s">
        <v>81</v>
      </c>
      <c r="AY100" s="169" t="s">
        <v>147</v>
      </c>
      <c r="BK100" s="171">
        <f>SUM(BK101:BK125)</f>
        <v>0</v>
      </c>
    </row>
    <row r="101" spans="1:65" s="2" customFormat="1" ht="49" customHeight="1">
      <c r="A101" s="32"/>
      <c r="B101" s="33"/>
      <c r="C101" s="174" t="s">
        <v>79</v>
      </c>
      <c r="D101" s="174" t="s">
        <v>152</v>
      </c>
      <c r="E101" s="175" t="s">
        <v>842</v>
      </c>
      <c r="F101" s="176" t="s">
        <v>843</v>
      </c>
      <c r="G101" s="177" t="s">
        <v>155</v>
      </c>
      <c r="H101" s="178">
        <v>4</v>
      </c>
      <c r="I101" s="179"/>
      <c r="J101" s="179"/>
      <c r="K101" s="180">
        <f>ROUND(P101*H101,2)</f>
        <v>0</v>
      </c>
      <c r="L101" s="176" t="s">
        <v>156</v>
      </c>
      <c r="M101" s="37"/>
      <c r="N101" s="181" t="s">
        <v>20</v>
      </c>
      <c r="O101" s="182" t="s">
        <v>40</v>
      </c>
      <c r="P101" s="183">
        <f>I101+J101</f>
        <v>0</v>
      </c>
      <c r="Q101" s="183">
        <f>ROUND(I101*H101,2)</f>
        <v>0</v>
      </c>
      <c r="R101" s="183">
        <f>ROUND(J101*H101,2)</f>
        <v>0</v>
      </c>
      <c r="S101" s="62"/>
      <c r="T101" s="184">
        <f>S101*H101</f>
        <v>0</v>
      </c>
      <c r="U101" s="184">
        <v>0</v>
      </c>
      <c r="V101" s="184">
        <f>U101*H101</f>
        <v>0</v>
      </c>
      <c r="W101" s="184">
        <v>0</v>
      </c>
      <c r="X101" s="185">
        <f>W101*H101</f>
        <v>0</v>
      </c>
      <c r="Y101" s="32"/>
      <c r="Z101" s="32"/>
      <c r="AA101" s="32"/>
      <c r="AB101" s="32"/>
      <c r="AC101" s="32"/>
      <c r="AD101" s="32"/>
      <c r="AE101" s="32"/>
      <c r="AR101" s="186" t="s">
        <v>157</v>
      </c>
      <c r="AT101" s="186" t="s">
        <v>152</v>
      </c>
      <c r="AU101" s="186" t="s">
        <v>158</v>
      </c>
      <c r="AY101" s="15" t="s">
        <v>147</v>
      </c>
      <c r="BE101" s="187">
        <f>IF(O101="základní",K101,0)</f>
        <v>0</v>
      </c>
      <c r="BF101" s="187">
        <f>IF(O101="snížená",K101,0)</f>
        <v>0</v>
      </c>
      <c r="BG101" s="187">
        <f>IF(O101="zákl. přenesená",K101,0)</f>
        <v>0</v>
      </c>
      <c r="BH101" s="187">
        <f>IF(O101="sníž. přenesená",K101,0)</f>
        <v>0</v>
      </c>
      <c r="BI101" s="187">
        <f>IF(O101="nulová",K101,0)</f>
        <v>0</v>
      </c>
      <c r="BJ101" s="15" t="s">
        <v>79</v>
      </c>
      <c r="BK101" s="187">
        <f>ROUND(P101*H101,2)</f>
        <v>0</v>
      </c>
      <c r="BL101" s="15" t="s">
        <v>157</v>
      </c>
      <c r="BM101" s="186" t="s">
        <v>844</v>
      </c>
    </row>
    <row r="102" spans="1:65" s="2" customFormat="1" ht="10.65">
      <c r="A102" s="32"/>
      <c r="B102" s="33"/>
      <c r="C102" s="34"/>
      <c r="D102" s="188" t="s">
        <v>160</v>
      </c>
      <c r="E102" s="34"/>
      <c r="F102" s="189" t="s">
        <v>845</v>
      </c>
      <c r="G102" s="34"/>
      <c r="H102" s="34"/>
      <c r="I102" s="190"/>
      <c r="J102" s="190"/>
      <c r="K102" s="34"/>
      <c r="L102" s="34"/>
      <c r="M102" s="37"/>
      <c r="N102" s="191"/>
      <c r="O102" s="192"/>
      <c r="P102" s="62"/>
      <c r="Q102" s="62"/>
      <c r="R102" s="62"/>
      <c r="S102" s="62"/>
      <c r="T102" s="62"/>
      <c r="U102" s="62"/>
      <c r="V102" s="62"/>
      <c r="W102" s="62"/>
      <c r="X102" s="63"/>
      <c r="Y102" s="32"/>
      <c r="Z102" s="32"/>
      <c r="AA102" s="32"/>
      <c r="AB102" s="32"/>
      <c r="AC102" s="32"/>
      <c r="AD102" s="32"/>
      <c r="AE102" s="32"/>
      <c r="AT102" s="15" t="s">
        <v>160</v>
      </c>
      <c r="AU102" s="15" t="s">
        <v>158</v>
      </c>
    </row>
    <row r="103" spans="1:65" s="2" customFormat="1" ht="24.1" customHeight="1">
      <c r="A103" s="32"/>
      <c r="B103" s="33"/>
      <c r="C103" s="193" t="s">
        <v>81</v>
      </c>
      <c r="D103" s="193" t="s">
        <v>162</v>
      </c>
      <c r="E103" s="194" t="s">
        <v>846</v>
      </c>
      <c r="F103" s="195" t="s">
        <v>847</v>
      </c>
      <c r="G103" s="196" t="s">
        <v>155</v>
      </c>
      <c r="H103" s="197">
        <v>4</v>
      </c>
      <c r="I103" s="198"/>
      <c r="J103" s="199"/>
      <c r="K103" s="200">
        <f>ROUND(P103*H103,2)</f>
        <v>0</v>
      </c>
      <c r="L103" s="195" t="s">
        <v>156</v>
      </c>
      <c r="M103" s="201"/>
      <c r="N103" s="202" t="s">
        <v>20</v>
      </c>
      <c r="O103" s="182" t="s">
        <v>40</v>
      </c>
      <c r="P103" s="183">
        <f>I103+J103</f>
        <v>0</v>
      </c>
      <c r="Q103" s="183">
        <f>ROUND(I103*H103,2)</f>
        <v>0</v>
      </c>
      <c r="R103" s="183">
        <f>ROUND(J103*H103,2)</f>
        <v>0</v>
      </c>
      <c r="S103" s="62"/>
      <c r="T103" s="184">
        <f>S103*H103</f>
        <v>0</v>
      </c>
      <c r="U103" s="184">
        <v>5.0000000000000002E-5</v>
      </c>
      <c r="V103" s="184">
        <f>U103*H103</f>
        <v>2.0000000000000001E-4</v>
      </c>
      <c r="W103" s="184">
        <v>0</v>
      </c>
      <c r="X103" s="185">
        <f>W103*H103</f>
        <v>0</v>
      </c>
      <c r="Y103" s="32"/>
      <c r="Z103" s="32"/>
      <c r="AA103" s="32"/>
      <c r="AB103" s="32"/>
      <c r="AC103" s="32"/>
      <c r="AD103" s="32"/>
      <c r="AE103" s="32"/>
      <c r="AR103" s="186" t="s">
        <v>165</v>
      </c>
      <c r="AT103" s="186" t="s">
        <v>162</v>
      </c>
      <c r="AU103" s="186" t="s">
        <v>158</v>
      </c>
      <c r="AY103" s="15" t="s">
        <v>147</v>
      </c>
      <c r="BE103" s="187">
        <f>IF(O103="základní",K103,0)</f>
        <v>0</v>
      </c>
      <c r="BF103" s="187">
        <f>IF(O103="snížená",K103,0)</f>
        <v>0</v>
      </c>
      <c r="BG103" s="187">
        <f>IF(O103="zákl. přenesená",K103,0)</f>
        <v>0</v>
      </c>
      <c r="BH103" s="187">
        <f>IF(O103="sníž. přenesená",K103,0)</f>
        <v>0</v>
      </c>
      <c r="BI103" s="187">
        <f>IF(O103="nulová",K103,0)</f>
        <v>0</v>
      </c>
      <c r="BJ103" s="15" t="s">
        <v>79</v>
      </c>
      <c r="BK103" s="187">
        <f>ROUND(P103*H103,2)</f>
        <v>0</v>
      </c>
      <c r="BL103" s="15" t="s">
        <v>157</v>
      </c>
      <c r="BM103" s="186" t="s">
        <v>848</v>
      </c>
    </row>
    <row r="104" spans="1:65" s="13" customFormat="1" ht="10.65">
      <c r="B104" s="203"/>
      <c r="C104" s="204"/>
      <c r="D104" s="205" t="s">
        <v>167</v>
      </c>
      <c r="E104" s="206" t="s">
        <v>20</v>
      </c>
      <c r="F104" s="207" t="s">
        <v>849</v>
      </c>
      <c r="G104" s="204"/>
      <c r="H104" s="208">
        <v>4</v>
      </c>
      <c r="I104" s="209"/>
      <c r="J104" s="209"/>
      <c r="K104" s="204"/>
      <c r="L104" s="204"/>
      <c r="M104" s="210"/>
      <c r="N104" s="211"/>
      <c r="O104" s="212"/>
      <c r="P104" s="212"/>
      <c r="Q104" s="212"/>
      <c r="R104" s="212"/>
      <c r="S104" s="212"/>
      <c r="T104" s="212"/>
      <c r="U104" s="212"/>
      <c r="V104" s="212"/>
      <c r="W104" s="212"/>
      <c r="X104" s="213"/>
      <c r="AT104" s="214" t="s">
        <v>167</v>
      </c>
      <c r="AU104" s="214" t="s">
        <v>158</v>
      </c>
      <c r="AV104" s="13" t="s">
        <v>81</v>
      </c>
      <c r="AW104" s="13" t="s">
        <v>5</v>
      </c>
      <c r="AX104" s="13" t="s">
        <v>79</v>
      </c>
      <c r="AY104" s="214" t="s">
        <v>147</v>
      </c>
    </row>
    <row r="105" spans="1:65" s="2" customFormat="1" ht="49" customHeight="1">
      <c r="A105" s="32"/>
      <c r="B105" s="33"/>
      <c r="C105" s="174" t="s">
        <v>158</v>
      </c>
      <c r="D105" s="174" t="s">
        <v>152</v>
      </c>
      <c r="E105" s="175" t="s">
        <v>352</v>
      </c>
      <c r="F105" s="176" t="s">
        <v>353</v>
      </c>
      <c r="G105" s="177" t="s">
        <v>155</v>
      </c>
      <c r="H105" s="178">
        <v>8</v>
      </c>
      <c r="I105" s="179"/>
      <c r="J105" s="179"/>
      <c r="K105" s="180">
        <f>ROUND(P105*H105,2)</f>
        <v>0</v>
      </c>
      <c r="L105" s="176" t="s">
        <v>156</v>
      </c>
      <c r="M105" s="37"/>
      <c r="N105" s="181" t="s">
        <v>20</v>
      </c>
      <c r="O105" s="182" t="s">
        <v>40</v>
      </c>
      <c r="P105" s="183">
        <f>I105+J105</f>
        <v>0</v>
      </c>
      <c r="Q105" s="183">
        <f>ROUND(I105*H105,2)</f>
        <v>0</v>
      </c>
      <c r="R105" s="183">
        <f>ROUND(J105*H105,2)</f>
        <v>0</v>
      </c>
      <c r="S105" s="62"/>
      <c r="T105" s="184">
        <f>S105*H105</f>
        <v>0</v>
      </c>
      <c r="U105" s="184">
        <v>0</v>
      </c>
      <c r="V105" s="184">
        <f>U105*H105</f>
        <v>0</v>
      </c>
      <c r="W105" s="184">
        <v>0</v>
      </c>
      <c r="X105" s="185">
        <f>W105*H105</f>
        <v>0</v>
      </c>
      <c r="Y105" s="32"/>
      <c r="Z105" s="32"/>
      <c r="AA105" s="32"/>
      <c r="AB105" s="32"/>
      <c r="AC105" s="32"/>
      <c r="AD105" s="32"/>
      <c r="AE105" s="32"/>
      <c r="AR105" s="186" t="s">
        <v>157</v>
      </c>
      <c r="AT105" s="186" t="s">
        <v>152</v>
      </c>
      <c r="AU105" s="186" t="s">
        <v>158</v>
      </c>
      <c r="AY105" s="15" t="s">
        <v>147</v>
      </c>
      <c r="BE105" s="187">
        <f>IF(O105="základní",K105,0)</f>
        <v>0</v>
      </c>
      <c r="BF105" s="187">
        <f>IF(O105="snížená",K105,0)</f>
        <v>0</v>
      </c>
      <c r="BG105" s="187">
        <f>IF(O105="zákl. přenesená",K105,0)</f>
        <v>0</v>
      </c>
      <c r="BH105" s="187">
        <f>IF(O105="sníž. přenesená",K105,0)</f>
        <v>0</v>
      </c>
      <c r="BI105" s="187">
        <f>IF(O105="nulová",K105,0)</f>
        <v>0</v>
      </c>
      <c r="BJ105" s="15" t="s">
        <v>79</v>
      </c>
      <c r="BK105" s="187">
        <f>ROUND(P105*H105,2)</f>
        <v>0</v>
      </c>
      <c r="BL105" s="15" t="s">
        <v>157</v>
      </c>
      <c r="BM105" s="186" t="s">
        <v>850</v>
      </c>
    </row>
    <row r="106" spans="1:65" s="2" customFormat="1" ht="10.65">
      <c r="A106" s="32"/>
      <c r="B106" s="33"/>
      <c r="C106" s="34"/>
      <c r="D106" s="188" t="s">
        <v>160</v>
      </c>
      <c r="E106" s="34"/>
      <c r="F106" s="189" t="s">
        <v>355</v>
      </c>
      <c r="G106" s="34"/>
      <c r="H106" s="34"/>
      <c r="I106" s="190"/>
      <c r="J106" s="190"/>
      <c r="K106" s="34"/>
      <c r="L106" s="34"/>
      <c r="M106" s="37"/>
      <c r="N106" s="191"/>
      <c r="O106" s="192"/>
      <c r="P106" s="62"/>
      <c r="Q106" s="62"/>
      <c r="R106" s="62"/>
      <c r="S106" s="62"/>
      <c r="T106" s="62"/>
      <c r="U106" s="62"/>
      <c r="V106" s="62"/>
      <c r="W106" s="62"/>
      <c r="X106" s="63"/>
      <c r="Y106" s="32"/>
      <c r="Z106" s="32"/>
      <c r="AA106" s="32"/>
      <c r="AB106" s="32"/>
      <c r="AC106" s="32"/>
      <c r="AD106" s="32"/>
      <c r="AE106" s="32"/>
      <c r="AT106" s="15" t="s">
        <v>160</v>
      </c>
      <c r="AU106" s="15" t="s">
        <v>158</v>
      </c>
    </row>
    <row r="107" spans="1:65" s="2" customFormat="1" ht="24.1" customHeight="1">
      <c r="A107" s="32"/>
      <c r="B107" s="33"/>
      <c r="C107" s="193" t="s">
        <v>172</v>
      </c>
      <c r="D107" s="193" t="s">
        <v>162</v>
      </c>
      <c r="E107" s="194" t="s">
        <v>851</v>
      </c>
      <c r="F107" s="195" t="s">
        <v>852</v>
      </c>
      <c r="G107" s="196" t="s">
        <v>155</v>
      </c>
      <c r="H107" s="197">
        <v>8</v>
      </c>
      <c r="I107" s="198"/>
      <c r="J107" s="199"/>
      <c r="K107" s="200">
        <f>ROUND(P107*H107,2)</f>
        <v>0</v>
      </c>
      <c r="L107" s="195" t="s">
        <v>295</v>
      </c>
      <c r="M107" s="201"/>
      <c r="N107" s="202" t="s">
        <v>20</v>
      </c>
      <c r="O107" s="182" t="s">
        <v>40</v>
      </c>
      <c r="P107" s="183">
        <f>I107+J107</f>
        <v>0</v>
      </c>
      <c r="Q107" s="183">
        <f>ROUND(I107*H107,2)</f>
        <v>0</v>
      </c>
      <c r="R107" s="183">
        <f>ROUND(J107*H107,2)</f>
        <v>0</v>
      </c>
      <c r="S107" s="62"/>
      <c r="T107" s="184">
        <f>S107*H107</f>
        <v>0</v>
      </c>
      <c r="U107" s="184">
        <v>5.0000000000000002E-5</v>
      </c>
      <c r="V107" s="184">
        <f>U107*H107</f>
        <v>4.0000000000000002E-4</v>
      </c>
      <c r="W107" s="184">
        <v>0</v>
      </c>
      <c r="X107" s="185">
        <f>W107*H107</f>
        <v>0</v>
      </c>
      <c r="Y107" s="32"/>
      <c r="Z107" s="32"/>
      <c r="AA107" s="32"/>
      <c r="AB107" s="32"/>
      <c r="AC107" s="32"/>
      <c r="AD107" s="32"/>
      <c r="AE107" s="32"/>
      <c r="AR107" s="186" t="s">
        <v>165</v>
      </c>
      <c r="AT107" s="186" t="s">
        <v>162</v>
      </c>
      <c r="AU107" s="186" t="s">
        <v>158</v>
      </c>
      <c r="AY107" s="15" t="s">
        <v>147</v>
      </c>
      <c r="BE107" s="187">
        <f>IF(O107="základní",K107,0)</f>
        <v>0</v>
      </c>
      <c r="BF107" s="187">
        <f>IF(O107="snížená",K107,0)</f>
        <v>0</v>
      </c>
      <c r="BG107" s="187">
        <f>IF(O107="zákl. přenesená",K107,0)</f>
        <v>0</v>
      </c>
      <c r="BH107" s="187">
        <f>IF(O107="sníž. přenesená",K107,0)</f>
        <v>0</v>
      </c>
      <c r="BI107" s="187">
        <f>IF(O107="nulová",K107,0)</f>
        <v>0</v>
      </c>
      <c r="BJ107" s="15" t="s">
        <v>79</v>
      </c>
      <c r="BK107" s="187">
        <f>ROUND(P107*H107,2)</f>
        <v>0</v>
      </c>
      <c r="BL107" s="15" t="s">
        <v>157</v>
      </c>
      <c r="BM107" s="186" t="s">
        <v>853</v>
      </c>
    </row>
    <row r="108" spans="1:65" s="13" customFormat="1" ht="10.65">
      <c r="B108" s="203"/>
      <c r="C108" s="204"/>
      <c r="D108" s="205" t="s">
        <v>167</v>
      </c>
      <c r="E108" s="206" t="s">
        <v>20</v>
      </c>
      <c r="F108" s="207" t="s">
        <v>854</v>
      </c>
      <c r="G108" s="204"/>
      <c r="H108" s="208">
        <v>8</v>
      </c>
      <c r="I108" s="209"/>
      <c r="J108" s="209"/>
      <c r="K108" s="204"/>
      <c r="L108" s="204"/>
      <c r="M108" s="210"/>
      <c r="N108" s="211"/>
      <c r="O108" s="212"/>
      <c r="P108" s="212"/>
      <c r="Q108" s="212"/>
      <c r="R108" s="212"/>
      <c r="S108" s="212"/>
      <c r="T108" s="212"/>
      <c r="U108" s="212"/>
      <c r="V108" s="212"/>
      <c r="W108" s="212"/>
      <c r="X108" s="213"/>
      <c r="AT108" s="214" t="s">
        <v>167</v>
      </c>
      <c r="AU108" s="214" t="s">
        <v>158</v>
      </c>
      <c r="AV108" s="13" t="s">
        <v>81</v>
      </c>
      <c r="AW108" s="13" t="s">
        <v>5</v>
      </c>
      <c r="AX108" s="13" t="s">
        <v>79</v>
      </c>
      <c r="AY108" s="214" t="s">
        <v>147</v>
      </c>
    </row>
    <row r="109" spans="1:65" s="2" customFormat="1" ht="37.9" customHeight="1">
      <c r="A109" s="32"/>
      <c r="B109" s="33"/>
      <c r="C109" s="174" t="s">
        <v>176</v>
      </c>
      <c r="D109" s="174" t="s">
        <v>152</v>
      </c>
      <c r="E109" s="175" t="s">
        <v>362</v>
      </c>
      <c r="F109" s="176" t="s">
        <v>363</v>
      </c>
      <c r="G109" s="177" t="s">
        <v>155</v>
      </c>
      <c r="H109" s="178">
        <v>12</v>
      </c>
      <c r="I109" s="179"/>
      <c r="J109" s="179"/>
      <c r="K109" s="180">
        <f>ROUND(P109*H109,2)</f>
        <v>0</v>
      </c>
      <c r="L109" s="176" t="s">
        <v>156</v>
      </c>
      <c r="M109" s="37"/>
      <c r="N109" s="181" t="s">
        <v>20</v>
      </c>
      <c r="O109" s="182" t="s">
        <v>40</v>
      </c>
      <c r="P109" s="183">
        <f>I109+J109</f>
        <v>0</v>
      </c>
      <c r="Q109" s="183">
        <f>ROUND(I109*H109,2)</f>
        <v>0</v>
      </c>
      <c r="R109" s="183">
        <f>ROUND(J109*H109,2)</f>
        <v>0</v>
      </c>
      <c r="S109" s="62"/>
      <c r="T109" s="184">
        <f>S109*H109</f>
        <v>0</v>
      </c>
      <c r="U109" s="184">
        <v>0</v>
      </c>
      <c r="V109" s="184">
        <f>U109*H109</f>
        <v>0</v>
      </c>
      <c r="W109" s="184">
        <v>0</v>
      </c>
      <c r="X109" s="185">
        <f>W109*H109</f>
        <v>0</v>
      </c>
      <c r="Y109" s="32"/>
      <c r="Z109" s="32"/>
      <c r="AA109" s="32"/>
      <c r="AB109" s="32"/>
      <c r="AC109" s="32"/>
      <c r="AD109" s="32"/>
      <c r="AE109" s="32"/>
      <c r="AR109" s="186" t="s">
        <v>157</v>
      </c>
      <c r="AT109" s="186" t="s">
        <v>152</v>
      </c>
      <c r="AU109" s="186" t="s">
        <v>158</v>
      </c>
      <c r="AY109" s="15" t="s">
        <v>147</v>
      </c>
      <c r="BE109" s="187">
        <f>IF(O109="základní",K109,0)</f>
        <v>0</v>
      </c>
      <c r="BF109" s="187">
        <f>IF(O109="snížená",K109,0)</f>
        <v>0</v>
      </c>
      <c r="BG109" s="187">
        <f>IF(O109="zákl. přenesená",K109,0)</f>
        <v>0</v>
      </c>
      <c r="BH109" s="187">
        <f>IF(O109="sníž. přenesená",K109,0)</f>
        <v>0</v>
      </c>
      <c r="BI109" s="187">
        <f>IF(O109="nulová",K109,0)</f>
        <v>0</v>
      </c>
      <c r="BJ109" s="15" t="s">
        <v>79</v>
      </c>
      <c r="BK109" s="187">
        <f>ROUND(P109*H109,2)</f>
        <v>0</v>
      </c>
      <c r="BL109" s="15" t="s">
        <v>157</v>
      </c>
      <c r="BM109" s="186" t="s">
        <v>855</v>
      </c>
    </row>
    <row r="110" spans="1:65" s="2" customFormat="1" ht="10.65">
      <c r="A110" s="32"/>
      <c r="B110" s="33"/>
      <c r="C110" s="34"/>
      <c r="D110" s="188" t="s">
        <v>160</v>
      </c>
      <c r="E110" s="34"/>
      <c r="F110" s="189" t="s">
        <v>365</v>
      </c>
      <c r="G110" s="34"/>
      <c r="H110" s="34"/>
      <c r="I110" s="190"/>
      <c r="J110" s="190"/>
      <c r="K110" s="34"/>
      <c r="L110" s="34"/>
      <c r="M110" s="37"/>
      <c r="N110" s="191"/>
      <c r="O110" s="192"/>
      <c r="P110" s="62"/>
      <c r="Q110" s="62"/>
      <c r="R110" s="62"/>
      <c r="S110" s="62"/>
      <c r="T110" s="62"/>
      <c r="U110" s="62"/>
      <c r="V110" s="62"/>
      <c r="W110" s="62"/>
      <c r="X110" s="63"/>
      <c r="Y110" s="32"/>
      <c r="Z110" s="32"/>
      <c r="AA110" s="32"/>
      <c r="AB110" s="32"/>
      <c r="AC110" s="32"/>
      <c r="AD110" s="32"/>
      <c r="AE110" s="32"/>
      <c r="AT110" s="15" t="s">
        <v>160</v>
      </c>
      <c r="AU110" s="15" t="s">
        <v>158</v>
      </c>
    </row>
    <row r="111" spans="1:65" s="13" customFormat="1" ht="10.65">
      <c r="B111" s="203"/>
      <c r="C111" s="204"/>
      <c r="D111" s="205" t="s">
        <v>167</v>
      </c>
      <c r="E111" s="206" t="s">
        <v>20</v>
      </c>
      <c r="F111" s="207" t="s">
        <v>856</v>
      </c>
      <c r="G111" s="204"/>
      <c r="H111" s="208">
        <v>12</v>
      </c>
      <c r="I111" s="209"/>
      <c r="J111" s="209"/>
      <c r="K111" s="204"/>
      <c r="L111" s="204"/>
      <c r="M111" s="210"/>
      <c r="N111" s="211"/>
      <c r="O111" s="212"/>
      <c r="P111" s="212"/>
      <c r="Q111" s="212"/>
      <c r="R111" s="212"/>
      <c r="S111" s="212"/>
      <c r="T111" s="212"/>
      <c r="U111" s="212"/>
      <c r="V111" s="212"/>
      <c r="W111" s="212"/>
      <c r="X111" s="213"/>
      <c r="AT111" s="214" t="s">
        <v>167</v>
      </c>
      <c r="AU111" s="214" t="s">
        <v>158</v>
      </c>
      <c r="AV111" s="13" t="s">
        <v>81</v>
      </c>
      <c r="AW111" s="13" t="s">
        <v>5</v>
      </c>
      <c r="AX111" s="13" t="s">
        <v>79</v>
      </c>
      <c r="AY111" s="214" t="s">
        <v>147</v>
      </c>
    </row>
    <row r="112" spans="1:65" s="2" customFormat="1" ht="24.1" customHeight="1">
      <c r="A112" s="32"/>
      <c r="B112" s="33"/>
      <c r="C112" s="174" t="s">
        <v>181</v>
      </c>
      <c r="D112" s="174" t="s">
        <v>152</v>
      </c>
      <c r="E112" s="175" t="s">
        <v>219</v>
      </c>
      <c r="F112" s="176" t="s">
        <v>220</v>
      </c>
      <c r="G112" s="177" t="s">
        <v>155</v>
      </c>
      <c r="H112" s="178">
        <v>24</v>
      </c>
      <c r="I112" s="179"/>
      <c r="J112" s="179"/>
      <c r="K112" s="180">
        <f>ROUND(P112*H112,2)</f>
        <v>0</v>
      </c>
      <c r="L112" s="176" t="s">
        <v>156</v>
      </c>
      <c r="M112" s="37"/>
      <c r="N112" s="181" t="s">
        <v>20</v>
      </c>
      <c r="O112" s="182" t="s">
        <v>40</v>
      </c>
      <c r="P112" s="183">
        <f>I112+J112</f>
        <v>0</v>
      </c>
      <c r="Q112" s="183">
        <f>ROUND(I112*H112,2)</f>
        <v>0</v>
      </c>
      <c r="R112" s="183">
        <f>ROUND(J112*H112,2)</f>
        <v>0</v>
      </c>
      <c r="S112" s="62"/>
      <c r="T112" s="184">
        <f>S112*H112</f>
        <v>0</v>
      </c>
      <c r="U112" s="184">
        <v>0</v>
      </c>
      <c r="V112" s="184">
        <f>U112*H112</f>
        <v>0</v>
      </c>
      <c r="W112" s="184">
        <v>0</v>
      </c>
      <c r="X112" s="185">
        <f>W112*H112</f>
        <v>0</v>
      </c>
      <c r="Y112" s="32"/>
      <c r="Z112" s="32"/>
      <c r="AA112" s="32"/>
      <c r="AB112" s="32"/>
      <c r="AC112" s="32"/>
      <c r="AD112" s="32"/>
      <c r="AE112" s="32"/>
      <c r="AR112" s="186" t="s">
        <v>157</v>
      </c>
      <c r="AT112" s="186" t="s">
        <v>152</v>
      </c>
      <c r="AU112" s="186" t="s">
        <v>158</v>
      </c>
      <c r="AY112" s="15" t="s">
        <v>147</v>
      </c>
      <c r="BE112" s="187">
        <f>IF(O112="základní",K112,0)</f>
        <v>0</v>
      </c>
      <c r="BF112" s="187">
        <f>IF(O112="snížená",K112,0)</f>
        <v>0</v>
      </c>
      <c r="BG112" s="187">
        <f>IF(O112="zákl. přenesená",K112,0)</f>
        <v>0</v>
      </c>
      <c r="BH112" s="187">
        <f>IF(O112="sníž. přenesená",K112,0)</f>
        <v>0</v>
      </c>
      <c r="BI112" s="187">
        <f>IF(O112="nulová",K112,0)</f>
        <v>0</v>
      </c>
      <c r="BJ112" s="15" t="s">
        <v>79</v>
      </c>
      <c r="BK112" s="187">
        <f>ROUND(P112*H112,2)</f>
        <v>0</v>
      </c>
      <c r="BL112" s="15" t="s">
        <v>157</v>
      </c>
      <c r="BM112" s="186" t="s">
        <v>857</v>
      </c>
    </row>
    <row r="113" spans="1:65" s="2" customFormat="1" ht="10.65">
      <c r="A113" s="32"/>
      <c r="B113" s="33"/>
      <c r="C113" s="34"/>
      <c r="D113" s="188" t="s">
        <v>160</v>
      </c>
      <c r="E113" s="34"/>
      <c r="F113" s="189" t="s">
        <v>222</v>
      </c>
      <c r="G113" s="34"/>
      <c r="H113" s="34"/>
      <c r="I113" s="190"/>
      <c r="J113" s="190"/>
      <c r="K113" s="34"/>
      <c r="L113" s="34"/>
      <c r="M113" s="37"/>
      <c r="N113" s="191"/>
      <c r="O113" s="192"/>
      <c r="P113" s="62"/>
      <c r="Q113" s="62"/>
      <c r="R113" s="62"/>
      <c r="S113" s="62"/>
      <c r="T113" s="62"/>
      <c r="U113" s="62"/>
      <c r="V113" s="62"/>
      <c r="W113" s="62"/>
      <c r="X113" s="63"/>
      <c r="Y113" s="32"/>
      <c r="Z113" s="32"/>
      <c r="AA113" s="32"/>
      <c r="AB113" s="32"/>
      <c r="AC113" s="32"/>
      <c r="AD113" s="32"/>
      <c r="AE113" s="32"/>
      <c r="AT113" s="15" t="s">
        <v>160</v>
      </c>
      <c r="AU113" s="15" t="s">
        <v>158</v>
      </c>
    </row>
    <row r="114" spans="1:65" s="13" customFormat="1" ht="10.65">
      <c r="B114" s="203"/>
      <c r="C114" s="204"/>
      <c r="D114" s="205" t="s">
        <v>167</v>
      </c>
      <c r="E114" s="206" t="s">
        <v>20</v>
      </c>
      <c r="F114" s="207" t="s">
        <v>858</v>
      </c>
      <c r="G114" s="204"/>
      <c r="H114" s="208">
        <v>24</v>
      </c>
      <c r="I114" s="209"/>
      <c r="J114" s="209"/>
      <c r="K114" s="204"/>
      <c r="L114" s="204"/>
      <c r="M114" s="210"/>
      <c r="N114" s="211"/>
      <c r="O114" s="212"/>
      <c r="P114" s="212"/>
      <c r="Q114" s="212"/>
      <c r="R114" s="212"/>
      <c r="S114" s="212"/>
      <c r="T114" s="212"/>
      <c r="U114" s="212"/>
      <c r="V114" s="212"/>
      <c r="W114" s="212"/>
      <c r="X114" s="213"/>
      <c r="AT114" s="214" t="s">
        <v>167</v>
      </c>
      <c r="AU114" s="214" t="s">
        <v>158</v>
      </c>
      <c r="AV114" s="13" t="s">
        <v>81</v>
      </c>
      <c r="AW114" s="13" t="s">
        <v>5</v>
      </c>
      <c r="AX114" s="13" t="s">
        <v>79</v>
      </c>
      <c r="AY114" s="214" t="s">
        <v>147</v>
      </c>
    </row>
    <row r="115" spans="1:65" s="2" customFormat="1" ht="24.1" customHeight="1">
      <c r="A115" s="32"/>
      <c r="B115" s="33"/>
      <c r="C115" s="174" t="s">
        <v>186</v>
      </c>
      <c r="D115" s="174" t="s">
        <v>152</v>
      </c>
      <c r="E115" s="175" t="s">
        <v>370</v>
      </c>
      <c r="F115" s="176" t="s">
        <v>371</v>
      </c>
      <c r="G115" s="177" t="s">
        <v>155</v>
      </c>
      <c r="H115" s="178">
        <v>24</v>
      </c>
      <c r="I115" s="179"/>
      <c r="J115" s="179"/>
      <c r="K115" s="180">
        <f>ROUND(P115*H115,2)</f>
        <v>0</v>
      </c>
      <c r="L115" s="176" t="s">
        <v>156</v>
      </c>
      <c r="M115" s="37"/>
      <c r="N115" s="181" t="s">
        <v>20</v>
      </c>
      <c r="O115" s="182" t="s">
        <v>40</v>
      </c>
      <c r="P115" s="183">
        <f>I115+J115</f>
        <v>0</v>
      </c>
      <c r="Q115" s="183">
        <f>ROUND(I115*H115,2)</f>
        <v>0</v>
      </c>
      <c r="R115" s="183">
        <f>ROUND(J115*H115,2)</f>
        <v>0</v>
      </c>
      <c r="S115" s="62"/>
      <c r="T115" s="184">
        <f>S115*H115</f>
        <v>0</v>
      </c>
      <c r="U115" s="184">
        <v>0</v>
      </c>
      <c r="V115" s="184">
        <f>U115*H115</f>
        <v>0</v>
      </c>
      <c r="W115" s="184">
        <v>0</v>
      </c>
      <c r="X115" s="185">
        <f>W115*H115</f>
        <v>0</v>
      </c>
      <c r="Y115" s="32"/>
      <c r="Z115" s="32"/>
      <c r="AA115" s="32"/>
      <c r="AB115" s="32"/>
      <c r="AC115" s="32"/>
      <c r="AD115" s="32"/>
      <c r="AE115" s="32"/>
      <c r="AR115" s="186" t="s">
        <v>157</v>
      </c>
      <c r="AT115" s="186" t="s">
        <v>152</v>
      </c>
      <c r="AU115" s="186" t="s">
        <v>158</v>
      </c>
      <c r="AY115" s="15" t="s">
        <v>147</v>
      </c>
      <c r="BE115" s="187">
        <f>IF(O115="základní",K115,0)</f>
        <v>0</v>
      </c>
      <c r="BF115" s="187">
        <f>IF(O115="snížená",K115,0)</f>
        <v>0</v>
      </c>
      <c r="BG115" s="187">
        <f>IF(O115="zákl. přenesená",K115,0)</f>
        <v>0</v>
      </c>
      <c r="BH115" s="187">
        <f>IF(O115="sníž. přenesená",K115,0)</f>
        <v>0</v>
      </c>
      <c r="BI115" s="187">
        <f>IF(O115="nulová",K115,0)</f>
        <v>0</v>
      </c>
      <c r="BJ115" s="15" t="s">
        <v>79</v>
      </c>
      <c r="BK115" s="187">
        <f>ROUND(P115*H115,2)</f>
        <v>0</v>
      </c>
      <c r="BL115" s="15" t="s">
        <v>157</v>
      </c>
      <c r="BM115" s="186" t="s">
        <v>859</v>
      </c>
    </row>
    <row r="116" spans="1:65" s="2" customFormat="1" ht="10.65">
      <c r="A116" s="32"/>
      <c r="B116" s="33"/>
      <c r="C116" s="34"/>
      <c r="D116" s="188" t="s">
        <v>160</v>
      </c>
      <c r="E116" s="34"/>
      <c r="F116" s="189" t="s">
        <v>373</v>
      </c>
      <c r="G116" s="34"/>
      <c r="H116" s="34"/>
      <c r="I116" s="190"/>
      <c r="J116" s="190"/>
      <c r="K116" s="34"/>
      <c r="L116" s="34"/>
      <c r="M116" s="37"/>
      <c r="N116" s="191"/>
      <c r="O116" s="192"/>
      <c r="P116" s="62"/>
      <c r="Q116" s="62"/>
      <c r="R116" s="62"/>
      <c r="S116" s="62"/>
      <c r="T116" s="62"/>
      <c r="U116" s="62"/>
      <c r="V116" s="62"/>
      <c r="W116" s="62"/>
      <c r="X116" s="63"/>
      <c r="Y116" s="32"/>
      <c r="Z116" s="32"/>
      <c r="AA116" s="32"/>
      <c r="AB116" s="32"/>
      <c r="AC116" s="32"/>
      <c r="AD116" s="32"/>
      <c r="AE116" s="32"/>
      <c r="AT116" s="15" t="s">
        <v>160</v>
      </c>
      <c r="AU116" s="15" t="s">
        <v>158</v>
      </c>
    </row>
    <row r="117" spans="1:65" s="13" customFormat="1" ht="10.65">
      <c r="B117" s="203"/>
      <c r="C117" s="204"/>
      <c r="D117" s="205" t="s">
        <v>167</v>
      </c>
      <c r="E117" s="206" t="s">
        <v>20</v>
      </c>
      <c r="F117" s="207" t="s">
        <v>858</v>
      </c>
      <c r="G117" s="204"/>
      <c r="H117" s="208">
        <v>24</v>
      </c>
      <c r="I117" s="209"/>
      <c r="J117" s="209"/>
      <c r="K117" s="204"/>
      <c r="L117" s="204"/>
      <c r="M117" s="210"/>
      <c r="N117" s="211"/>
      <c r="O117" s="212"/>
      <c r="P117" s="212"/>
      <c r="Q117" s="212"/>
      <c r="R117" s="212"/>
      <c r="S117" s="212"/>
      <c r="T117" s="212"/>
      <c r="U117" s="212"/>
      <c r="V117" s="212"/>
      <c r="W117" s="212"/>
      <c r="X117" s="213"/>
      <c r="AT117" s="214" t="s">
        <v>167</v>
      </c>
      <c r="AU117" s="214" t="s">
        <v>158</v>
      </c>
      <c r="AV117" s="13" t="s">
        <v>81</v>
      </c>
      <c r="AW117" s="13" t="s">
        <v>5</v>
      </c>
      <c r="AX117" s="13" t="s">
        <v>79</v>
      </c>
      <c r="AY117" s="214" t="s">
        <v>147</v>
      </c>
    </row>
    <row r="118" spans="1:65" s="2" customFormat="1" ht="24.1" customHeight="1">
      <c r="A118" s="32"/>
      <c r="B118" s="33"/>
      <c r="C118" s="174" t="s">
        <v>191</v>
      </c>
      <c r="D118" s="174" t="s">
        <v>152</v>
      </c>
      <c r="E118" s="175" t="s">
        <v>224</v>
      </c>
      <c r="F118" s="176" t="s">
        <v>225</v>
      </c>
      <c r="G118" s="177" t="s">
        <v>155</v>
      </c>
      <c r="H118" s="178">
        <v>24</v>
      </c>
      <c r="I118" s="179"/>
      <c r="J118" s="179"/>
      <c r="K118" s="180">
        <f>ROUND(P118*H118,2)</f>
        <v>0</v>
      </c>
      <c r="L118" s="176" t="s">
        <v>156</v>
      </c>
      <c r="M118" s="37"/>
      <c r="N118" s="181" t="s">
        <v>20</v>
      </c>
      <c r="O118" s="182" t="s">
        <v>40</v>
      </c>
      <c r="P118" s="183">
        <f>I118+J118</f>
        <v>0</v>
      </c>
      <c r="Q118" s="183">
        <f>ROUND(I118*H118,2)</f>
        <v>0</v>
      </c>
      <c r="R118" s="183">
        <f>ROUND(J118*H118,2)</f>
        <v>0</v>
      </c>
      <c r="S118" s="62"/>
      <c r="T118" s="184">
        <f>S118*H118</f>
        <v>0</v>
      </c>
      <c r="U118" s="184">
        <v>0</v>
      </c>
      <c r="V118" s="184">
        <f>U118*H118</f>
        <v>0</v>
      </c>
      <c r="W118" s="184">
        <v>0</v>
      </c>
      <c r="X118" s="185">
        <f>W118*H118</f>
        <v>0</v>
      </c>
      <c r="Y118" s="32"/>
      <c r="Z118" s="32"/>
      <c r="AA118" s="32"/>
      <c r="AB118" s="32"/>
      <c r="AC118" s="32"/>
      <c r="AD118" s="32"/>
      <c r="AE118" s="32"/>
      <c r="AR118" s="186" t="s">
        <v>157</v>
      </c>
      <c r="AT118" s="186" t="s">
        <v>152</v>
      </c>
      <c r="AU118" s="186" t="s">
        <v>158</v>
      </c>
      <c r="AY118" s="15" t="s">
        <v>147</v>
      </c>
      <c r="BE118" s="187">
        <f>IF(O118="základní",K118,0)</f>
        <v>0</v>
      </c>
      <c r="BF118" s="187">
        <f>IF(O118="snížená",K118,0)</f>
        <v>0</v>
      </c>
      <c r="BG118" s="187">
        <f>IF(O118="zákl. přenesená",K118,0)</f>
        <v>0</v>
      </c>
      <c r="BH118" s="187">
        <f>IF(O118="sníž. přenesená",K118,0)</f>
        <v>0</v>
      </c>
      <c r="BI118" s="187">
        <f>IF(O118="nulová",K118,0)</f>
        <v>0</v>
      </c>
      <c r="BJ118" s="15" t="s">
        <v>79</v>
      </c>
      <c r="BK118" s="187">
        <f>ROUND(P118*H118,2)</f>
        <v>0</v>
      </c>
      <c r="BL118" s="15" t="s">
        <v>157</v>
      </c>
      <c r="BM118" s="186" t="s">
        <v>860</v>
      </c>
    </row>
    <row r="119" spans="1:65" s="2" customFormat="1" ht="10.65">
      <c r="A119" s="32"/>
      <c r="B119" s="33"/>
      <c r="C119" s="34"/>
      <c r="D119" s="188" t="s">
        <v>160</v>
      </c>
      <c r="E119" s="34"/>
      <c r="F119" s="189" t="s">
        <v>227</v>
      </c>
      <c r="G119" s="34"/>
      <c r="H119" s="34"/>
      <c r="I119" s="190"/>
      <c r="J119" s="190"/>
      <c r="K119" s="34"/>
      <c r="L119" s="34"/>
      <c r="M119" s="37"/>
      <c r="N119" s="191"/>
      <c r="O119" s="192"/>
      <c r="P119" s="62"/>
      <c r="Q119" s="62"/>
      <c r="R119" s="62"/>
      <c r="S119" s="62"/>
      <c r="T119" s="62"/>
      <c r="U119" s="62"/>
      <c r="V119" s="62"/>
      <c r="W119" s="62"/>
      <c r="X119" s="63"/>
      <c r="Y119" s="32"/>
      <c r="Z119" s="32"/>
      <c r="AA119" s="32"/>
      <c r="AB119" s="32"/>
      <c r="AC119" s="32"/>
      <c r="AD119" s="32"/>
      <c r="AE119" s="32"/>
      <c r="AT119" s="15" t="s">
        <v>160</v>
      </c>
      <c r="AU119" s="15" t="s">
        <v>158</v>
      </c>
    </row>
    <row r="120" spans="1:65" s="13" customFormat="1" ht="10.65">
      <c r="B120" s="203"/>
      <c r="C120" s="204"/>
      <c r="D120" s="205" t="s">
        <v>167</v>
      </c>
      <c r="E120" s="206" t="s">
        <v>20</v>
      </c>
      <c r="F120" s="207" t="s">
        <v>858</v>
      </c>
      <c r="G120" s="204"/>
      <c r="H120" s="208">
        <v>24</v>
      </c>
      <c r="I120" s="209"/>
      <c r="J120" s="209"/>
      <c r="K120" s="204"/>
      <c r="L120" s="204"/>
      <c r="M120" s="210"/>
      <c r="N120" s="211"/>
      <c r="O120" s="212"/>
      <c r="P120" s="212"/>
      <c r="Q120" s="212"/>
      <c r="R120" s="212"/>
      <c r="S120" s="212"/>
      <c r="T120" s="212"/>
      <c r="U120" s="212"/>
      <c r="V120" s="212"/>
      <c r="W120" s="212"/>
      <c r="X120" s="213"/>
      <c r="AT120" s="214" t="s">
        <v>167</v>
      </c>
      <c r="AU120" s="214" t="s">
        <v>158</v>
      </c>
      <c r="AV120" s="13" t="s">
        <v>81</v>
      </c>
      <c r="AW120" s="13" t="s">
        <v>5</v>
      </c>
      <c r="AX120" s="13" t="s">
        <v>79</v>
      </c>
      <c r="AY120" s="214" t="s">
        <v>147</v>
      </c>
    </row>
    <row r="121" spans="1:65" s="2" customFormat="1" ht="90" customHeight="1">
      <c r="A121" s="32"/>
      <c r="B121" s="33"/>
      <c r="C121" s="193" t="s">
        <v>196</v>
      </c>
      <c r="D121" s="193" t="s">
        <v>162</v>
      </c>
      <c r="E121" s="194" t="s">
        <v>377</v>
      </c>
      <c r="F121" s="195" t="s">
        <v>378</v>
      </c>
      <c r="G121" s="196" t="s">
        <v>155</v>
      </c>
      <c r="H121" s="197">
        <v>24</v>
      </c>
      <c r="I121" s="198"/>
      <c r="J121" s="199"/>
      <c r="K121" s="200">
        <f>ROUND(P121*H121,2)</f>
        <v>0</v>
      </c>
      <c r="L121" s="195" t="s">
        <v>20</v>
      </c>
      <c r="M121" s="201"/>
      <c r="N121" s="202" t="s">
        <v>20</v>
      </c>
      <c r="O121" s="182" t="s">
        <v>40</v>
      </c>
      <c r="P121" s="183">
        <f>I121+J121</f>
        <v>0</v>
      </c>
      <c r="Q121" s="183">
        <f>ROUND(I121*H121,2)</f>
        <v>0</v>
      </c>
      <c r="R121" s="183">
        <f>ROUND(J121*H121,2)</f>
        <v>0</v>
      </c>
      <c r="S121" s="62"/>
      <c r="T121" s="184">
        <f>S121*H121</f>
        <v>0</v>
      </c>
      <c r="U121" s="184">
        <v>0</v>
      </c>
      <c r="V121" s="184">
        <f>U121*H121</f>
        <v>0</v>
      </c>
      <c r="W121" s="184">
        <v>0</v>
      </c>
      <c r="X121" s="185">
        <f>W121*H121</f>
        <v>0</v>
      </c>
      <c r="Y121" s="32"/>
      <c r="Z121" s="32"/>
      <c r="AA121" s="32"/>
      <c r="AB121" s="32"/>
      <c r="AC121" s="32"/>
      <c r="AD121" s="32"/>
      <c r="AE121" s="32"/>
      <c r="AR121" s="186" t="s">
        <v>165</v>
      </c>
      <c r="AT121" s="186" t="s">
        <v>162</v>
      </c>
      <c r="AU121" s="186" t="s">
        <v>158</v>
      </c>
      <c r="AY121" s="15" t="s">
        <v>147</v>
      </c>
      <c r="BE121" s="187">
        <f>IF(O121="základní",K121,0)</f>
        <v>0</v>
      </c>
      <c r="BF121" s="187">
        <f>IF(O121="snížená",K121,0)</f>
        <v>0</v>
      </c>
      <c r="BG121" s="187">
        <f>IF(O121="zákl. přenesená",K121,0)</f>
        <v>0</v>
      </c>
      <c r="BH121" s="187">
        <f>IF(O121="sníž. přenesená",K121,0)</f>
        <v>0</v>
      </c>
      <c r="BI121" s="187">
        <f>IF(O121="nulová",K121,0)</f>
        <v>0</v>
      </c>
      <c r="BJ121" s="15" t="s">
        <v>79</v>
      </c>
      <c r="BK121" s="187">
        <f>ROUND(P121*H121,2)</f>
        <v>0</v>
      </c>
      <c r="BL121" s="15" t="s">
        <v>157</v>
      </c>
      <c r="BM121" s="186" t="s">
        <v>861</v>
      </c>
    </row>
    <row r="122" spans="1:65" s="13" customFormat="1" ht="10.65">
      <c r="B122" s="203"/>
      <c r="C122" s="204"/>
      <c r="D122" s="205" t="s">
        <v>167</v>
      </c>
      <c r="E122" s="206" t="s">
        <v>20</v>
      </c>
      <c r="F122" s="207" t="s">
        <v>858</v>
      </c>
      <c r="G122" s="204"/>
      <c r="H122" s="208">
        <v>24</v>
      </c>
      <c r="I122" s="209"/>
      <c r="J122" s="209"/>
      <c r="K122" s="204"/>
      <c r="L122" s="204"/>
      <c r="M122" s="210"/>
      <c r="N122" s="211"/>
      <c r="O122" s="212"/>
      <c r="P122" s="212"/>
      <c r="Q122" s="212"/>
      <c r="R122" s="212"/>
      <c r="S122" s="212"/>
      <c r="T122" s="212"/>
      <c r="U122" s="212"/>
      <c r="V122" s="212"/>
      <c r="W122" s="212"/>
      <c r="X122" s="213"/>
      <c r="AT122" s="214" t="s">
        <v>167</v>
      </c>
      <c r="AU122" s="214" t="s">
        <v>158</v>
      </c>
      <c r="AV122" s="13" t="s">
        <v>81</v>
      </c>
      <c r="AW122" s="13" t="s">
        <v>5</v>
      </c>
      <c r="AX122" s="13" t="s">
        <v>79</v>
      </c>
      <c r="AY122" s="214" t="s">
        <v>147</v>
      </c>
    </row>
    <row r="123" spans="1:65" s="2" customFormat="1" ht="16.45" customHeight="1">
      <c r="A123" s="32"/>
      <c r="B123" s="33"/>
      <c r="C123" s="174" t="s">
        <v>201</v>
      </c>
      <c r="D123" s="174" t="s">
        <v>152</v>
      </c>
      <c r="E123" s="175" t="s">
        <v>232</v>
      </c>
      <c r="F123" s="176" t="s">
        <v>233</v>
      </c>
      <c r="G123" s="177" t="s">
        <v>155</v>
      </c>
      <c r="H123" s="178">
        <v>24</v>
      </c>
      <c r="I123" s="179"/>
      <c r="J123" s="179"/>
      <c r="K123" s="180">
        <f>ROUND(P123*H123,2)</f>
        <v>0</v>
      </c>
      <c r="L123" s="176" t="s">
        <v>20</v>
      </c>
      <c r="M123" s="37"/>
      <c r="N123" s="181" t="s">
        <v>20</v>
      </c>
      <c r="O123" s="182" t="s">
        <v>40</v>
      </c>
      <c r="P123" s="183">
        <f>I123+J123</f>
        <v>0</v>
      </c>
      <c r="Q123" s="183">
        <f>ROUND(I123*H123,2)</f>
        <v>0</v>
      </c>
      <c r="R123" s="183">
        <f>ROUND(J123*H123,2)</f>
        <v>0</v>
      </c>
      <c r="S123" s="62"/>
      <c r="T123" s="184">
        <f>S123*H123</f>
        <v>0</v>
      </c>
      <c r="U123" s="184">
        <v>0</v>
      </c>
      <c r="V123" s="184">
        <f>U123*H123</f>
        <v>0</v>
      </c>
      <c r="W123" s="184">
        <v>0</v>
      </c>
      <c r="X123" s="185">
        <f>W123*H123</f>
        <v>0</v>
      </c>
      <c r="Y123" s="32"/>
      <c r="Z123" s="32"/>
      <c r="AA123" s="32"/>
      <c r="AB123" s="32"/>
      <c r="AC123" s="32"/>
      <c r="AD123" s="32"/>
      <c r="AE123" s="32"/>
      <c r="AR123" s="186" t="s">
        <v>157</v>
      </c>
      <c r="AT123" s="186" t="s">
        <v>152</v>
      </c>
      <c r="AU123" s="186" t="s">
        <v>158</v>
      </c>
      <c r="AY123" s="15" t="s">
        <v>147</v>
      </c>
      <c r="BE123" s="187">
        <f>IF(O123="základní",K123,0)</f>
        <v>0</v>
      </c>
      <c r="BF123" s="187">
        <f>IF(O123="snížená",K123,0)</f>
        <v>0</v>
      </c>
      <c r="BG123" s="187">
        <f>IF(O123="zákl. přenesená",K123,0)</f>
        <v>0</v>
      </c>
      <c r="BH123" s="187">
        <f>IF(O123="sníž. přenesená",K123,0)</f>
        <v>0</v>
      </c>
      <c r="BI123" s="187">
        <f>IF(O123="nulová",K123,0)</f>
        <v>0</v>
      </c>
      <c r="BJ123" s="15" t="s">
        <v>79</v>
      </c>
      <c r="BK123" s="187">
        <f>ROUND(P123*H123,2)</f>
        <v>0</v>
      </c>
      <c r="BL123" s="15" t="s">
        <v>157</v>
      </c>
      <c r="BM123" s="186" t="s">
        <v>381</v>
      </c>
    </row>
    <row r="124" spans="1:65" s="2" customFormat="1" ht="16.45" customHeight="1">
      <c r="A124" s="32"/>
      <c r="B124" s="33"/>
      <c r="C124" s="193" t="s">
        <v>208</v>
      </c>
      <c r="D124" s="193" t="s">
        <v>162</v>
      </c>
      <c r="E124" s="194" t="s">
        <v>241</v>
      </c>
      <c r="F124" s="195" t="s">
        <v>242</v>
      </c>
      <c r="G124" s="196" t="s">
        <v>155</v>
      </c>
      <c r="H124" s="197">
        <v>24</v>
      </c>
      <c r="I124" s="198"/>
      <c r="J124" s="199"/>
      <c r="K124" s="200">
        <f>ROUND(P124*H124,2)</f>
        <v>0</v>
      </c>
      <c r="L124" s="195" t="s">
        <v>20</v>
      </c>
      <c r="M124" s="201"/>
      <c r="N124" s="202" t="s">
        <v>20</v>
      </c>
      <c r="O124" s="182" t="s">
        <v>40</v>
      </c>
      <c r="P124" s="183">
        <f>I124+J124</f>
        <v>0</v>
      </c>
      <c r="Q124" s="183">
        <f>ROUND(I124*H124,2)</f>
        <v>0</v>
      </c>
      <c r="R124" s="183">
        <f>ROUND(J124*H124,2)</f>
        <v>0</v>
      </c>
      <c r="S124" s="62"/>
      <c r="T124" s="184">
        <f>S124*H124</f>
        <v>0</v>
      </c>
      <c r="U124" s="184">
        <v>0</v>
      </c>
      <c r="V124" s="184">
        <f>U124*H124</f>
        <v>0</v>
      </c>
      <c r="W124" s="184">
        <v>0</v>
      </c>
      <c r="X124" s="185">
        <f>W124*H124</f>
        <v>0</v>
      </c>
      <c r="Y124" s="32"/>
      <c r="Z124" s="32"/>
      <c r="AA124" s="32"/>
      <c r="AB124" s="32"/>
      <c r="AC124" s="32"/>
      <c r="AD124" s="32"/>
      <c r="AE124" s="32"/>
      <c r="AR124" s="186" t="s">
        <v>165</v>
      </c>
      <c r="AT124" s="186" t="s">
        <v>162</v>
      </c>
      <c r="AU124" s="186" t="s">
        <v>158</v>
      </c>
      <c r="AY124" s="15" t="s">
        <v>147</v>
      </c>
      <c r="BE124" s="187">
        <f>IF(O124="základní",K124,0)</f>
        <v>0</v>
      </c>
      <c r="BF124" s="187">
        <f>IF(O124="snížená",K124,0)</f>
        <v>0</v>
      </c>
      <c r="BG124" s="187">
        <f>IF(O124="zákl. přenesená",K124,0)</f>
        <v>0</v>
      </c>
      <c r="BH124" s="187">
        <f>IF(O124="sníž. přenesená",K124,0)</f>
        <v>0</v>
      </c>
      <c r="BI124" s="187">
        <f>IF(O124="nulová",K124,0)</f>
        <v>0</v>
      </c>
      <c r="BJ124" s="15" t="s">
        <v>79</v>
      </c>
      <c r="BK124" s="187">
        <f>ROUND(P124*H124,2)</f>
        <v>0</v>
      </c>
      <c r="BL124" s="15" t="s">
        <v>157</v>
      </c>
      <c r="BM124" s="186" t="s">
        <v>383</v>
      </c>
    </row>
    <row r="125" spans="1:65" s="13" customFormat="1" ht="10.65">
      <c r="B125" s="203"/>
      <c r="C125" s="204"/>
      <c r="D125" s="205" t="s">
        <v>167</v>
      </c>
      <c r="E125" s="206" t="s">
        <v>20</v>
      </c>
      <c r="F125" s="207" t="s">
        <v>858</v>
      </c>
      <c r="G125" s="204"/>
      <c r="H125" s="208">
        <v>24</v>
      </c>
      <c r="I125" s="209"/>
      <c r="J125" s="209"/>
      <c r="K125" s="204"/>
      <c r="L125" s="204"/>
      <c r="M125" s="210"/>
      <c r="N125" s="211"/>
      <c r="O125" s="212"/>
      <c r="P125" s="212"/>
      <c r="Q125" s="212"/>
      <c r="R125" s="212"/>
      <c r="S125" s="212"/>
      <c r="T125" s="212"/>
      <c r="U125" s="212"/>
      <c r="V125" s="212"/>
      <c r="W125" s="212"/>
      <c r="X125" s="213"/>
      <c r="AT125" s="214" t="s">
        <v>167</v>
      </c>
      <c r="AU125" s="214" t="s">
        <v>158</v>
      </c>
      <c r="AV125" s="13" t="s">
        <v>81</v>
      </c>
      <c r="AW125" s="13" t="s">
        <v>5</v>
      </c>
      <c r="AX125" s="13" t="s">
        <v>79</v>
      </c>
      <c r="AY125" s="214" t="s">
        <v>147</v>
      </c>
    </row>
    <row r="126" spans="1:65" s="12" customFormat="1" ht="22.85" customHeight="1">
      <c r="B126" s="157"/>
      <c r="C126" s="158"/>
      <c r="D126" s="159" t="s">
        <v>70</v>
      </c>
      <c r="E126" s="172" t="s">
        <v>384</v>
      </c>
      <c r="F126" s="172" t="s">
        <v>385</v>
      </c>
      <c r="G126" s="158"/>
      <c r="H126" s="158"/>
      <c r="I126" s="161"/>
      <c r="J126" s="161"/>
      <c r="K126" s="173">
        <f>BK126</f>
        <v>0</v>
      </c>
      <c r="L126" s="158"/>
      <c r="M126" s="163"/>
      <c r="N126" s="164"/>
      <c r="O126" s="165"/>
      <c r="P126" s="165"/>
      <c r="Q126" s="166">
        <f>SUM(Q127:Q130)</f>
        <v>0</v>
      </c>
      <c r="R126" s="166">
        <f>SUM(R127:R130)</f>
        <v>0</v>
      </c>
      <c r="S126" s="165"/>
      <c r="T126" s="167">
        <f>SUM(T127:T130)</f>
        <v>0</v>
      </c>
      <c r="U126" s="165"/>
      <c r="V126" s="167">
        <f>SUM(V127:V130)</f>
        <v>0</v>
      </c>
      <c r="W126" s="165"/>
      <c r="X126" s="168">
        <f>SUM(X127:X130)</f>
        <v>0</v>
      </c>
      <c r="AR126" s="169" t="s">
        <v>81</v>
      </c>
      <c r="AT126" s="170" t="s">
        <v>70</v>
      </c>
      <c r="AU126" s="170" t="s">
        <v>79</v>
      </c>
      <c r="AY126" s="169" t="s">
        <v>147</v>
      </c>
      <c r="BK126" s="171">
        <f>SUM(BK127:BK130)</f>
        <v>0</v>
      </c>
    </row>
    <row r="127" spans="1:65" s="2" customFormat="1" ht="24.1" customHeight="1">
      <c r="A127" s="32"/>
      <c r="B127" s="33"/>
      <c r="C127" s="174" t="s">
        <v>213</v>
      </c>
      <c r="D127" s="174" t="s">
        <v>152</v>
      </c>
      <c r="E127" s="175" t="s">
        <v>387</v>
      </c>
      <c r="F127" s="176" t="s">
        <v>388</v>
      </c>
      <c r="G127" s="177" t="s">
        <v>389</v>
      </c>
      <c r="H127" s="178">
        <v>1800</v>
      </c>
      <c r="I127" s="179"/>
      <c r="J127" s="179"/>
      <c r="K127" s="180">
        <f>ROUND(P127*H127,2)</f>
        <v>0</v>
      </c>
      <c r="L127" s="176" t="s">
        <v>156</v>
      </c>
      <c r="M127" s="37"/>
      <c r="N127" s="181" t="s">
        <v>20</v>
      </c>
      <c r="O127" s="182" t="s">
        <v>40</v>
      </c>
      <c r="P127" s="183">
        <f>I127+J127</f>
        <v>0</v>
      </c>
      <c r="Q127" s="183">
        <f>ROUND(I127*H127,2)</f>
        <v>0</v>
      </c>
      <c r="R127" s="183">
        <f>ROUND(J127*H127,2)</f>
        <v>0</v>
      </c>
      <c r="S127" s="62"/>
      <c r="T127" s="184">
        <f>S127*H127</f>
        <v>0</v>
      </c>
      <c r="U127" s="184">
        <v>0</v>
      </c>
      <c r="V127" s="184">
        <f>U127*H127</f>
        <v>0</v>
      </c>
      <c r="W127" s="184">
        <v>0</v>
      </c>
      <c r="X127" s="185">
        <f>W127*H127</f>
        <v>0</v>
      </c>
      <c r="Y127" s="32"/>
      <c r="Z127" s="32"/>
      <c r="AA127" s="32"/>
      <c r="AB127" s="32"/>
      <c r="AC127" s="32"/>
      <c r="AD127" s="32"/>
      <c r="AE127" s="32"/>
      <c r="AR127" s="186" t="s">
        <v>157</v>
      </c>
      <c r="AT127" s="186" t="s">
        <v>152</v>
      </c>
      <c r="AU127" s="186" t="s">
        <v>81</v>
      </c>
      <c r="AY127" s="15" t="s">
        <v>147</v>
      </c>
      <c r="BE127" s="187">
        <f>IF(O127="základní",K127,0)</f>
        <v>0</v>
      </c>
      <c r="BF127" s="187">
        <f>IF(O127="snížená",K127,0)</f>
        <v>0</v>
      </c>
      <c r="BG127" s="187">
        <f>IF(O127="zákl. přenesená",K127,0)</f>
        <v>0</v>
      </c>
      <c r="BH127" s="187">
        <f>IF(O127="sníž. přenesená",K127,0)</f>
        <v>0</v>
      </c>
      <c r="BI127" s="187">
        <f>IF(O127="nulová",K127,0)</f>
        <v>0</v>
      </c>
      <c r="BJ127" s="15" t="s">
        <v>79</v>
      </c>
      <c r="BK127" s="187">
        <f>ROUND(P127*H127,2)</f>
        <v>0</v>
      </c>
      <c r="BL127" s="15" t="s">
        <v>157</v>
      </c>
      <c r="BM127" s="186" t="s">
        <v>390</v>
      </c>
    </row>
    <row r="128" spans="1:65" s="2" customFormat="1" ht="10.65">
      <c r="A128" s="32"/>
      <c r="B128" s="33"/>
      <c r="C128" s="34"/>
      <c r="D128" s="188" t="s">
        <v>160</v>
      </c>
      <c r="E128" s="34"/>
      <c r="F128" s="189" t="s">
        <v>391</v>
      </c>
      <c r="G128" s="34"/>
      <c r="H128" s="34"/>
      <c r="I128" s="190"/>
      <c r="J128" s="190"/>
      <c r="K128" s="34"/>
      <c r="L128" s="34"/>
      <c r="M128" s="37"/>
      <c r="N128" s="191"/>
      <c r="O128" s="192"/>
      <c r="P128" s="62"/>
      <c r="Q128" s="62"/>
      <c r="R128" s="62"/>
      <c r="S128" s="62"/>
      <c r="T128" s="62"/>
      <c r="U128" s="62"/>
      <c r="V128" s="62"/>
      <c r="W128" s="62"/>
      <c r="X128" s="63"/>
      <c r="Y128" s="32"/>
      <c r="Z128" s="32"/>
      <c r="AA128" s="32"/>
      <c r="AB128" s="32"/>
      <c r="AC128" s="32"/>
      <c r="AD128" s="32"/>
      <c r="AE128" s="32"/>
      <c r="AT128" s="15" t="s">
        <v>160</v>
      </c>
      <c r="AU128" s="15" t="s">
        <v>81</v>
      </c>
    </row>
    <row r="129" spans="1:65" s="2" customFormat="1" ht="49" customHeight="1">
      <c r="A129" s="32"/>
      <c r="B129" s="33"/>
      <c r="C129" s="193" t="s">
        <v>218</v>
      </c>
      <c r="D129" s="193" t="s">
        <v>162</v>
      </c>
      <c r="E129" s="194" t="s">
        <v>393</v>
      </c>
      <c r="F129" s="195" t="s">
        <v>394</v>
      </c>
      <c r="G129" s="196" t="s">
        <v>389</v>
      </c>
      <c r="H129" s="197">
        <v>1800</v>
      </c>
      <c r="I129" s="198"/>
      <c r="J129" s="199"/>
      <c r="K129" s="200">
        <f>ROUND(P129*H129,2)</f>
        <v>0</v>
      </c>
      <c r="L129" s="195" t="s">
        <v>20</v>
      </c>
      <c r="M129" s="201"/>
      <c r="N129" s="202" t="s">
        <v>20</v>
      </c>
      <c r="O129" s="182" t="s">
        <v>40</v>
      </c>
      <c r="P129" s="183">
        <f>I129+J129</f>
        <v>0</v>
      </c>
      <c r="Q129" s="183">
        <f>ROUND(I129*H129,2)</f>
        <v>0</v>
      </c>
      <c r="R129" s="183">
        <f>ROUND(J129*H129,2)</f>
        <v>0</v>
      </c>
      <c r="S129" s="62"/>
      <c r="T129" s="184">
        <f>S129*H129</f>
        <v>0</v>
      </c>
      <c r="U129" s="184">
        <v>0</v>
      </c>
      <c r="V129" s="184">
        <f>U129*H129</f>
        <v>0</v>
      </c>
      <c r="W129" s="184">
        <v>0</v>
      </c>
      <c r="X129" s="185">
        <f>W129*H129</f>
        <v>0</v>
      </c>
      <c r="Y129" s="32"/>
      <c r="Z129" s="32"/>
      <c r="AA129" s="32"/>
      <c r="AB129" s="32"/>
      <c r="AC129" s="32"/>
      <c r="AD129" s="32"/>
      <c r="AE129" s="32"/>
      <c r="AR129" s="186" t="s">
        <v>165</v>
      </c>
      <c r="AT129" s="186" t="s">
        <v>162</v>
      </c>
      <c r="AU129" s="186" t="s">
        <v>81</v>
      </c>
      <c r="AY129" s="15" t="s">
        <v>147</v>
      </c>
      <c r="BE129" s="187">
        <f>IF(O129="základní",K129,0)</f>
        <v>0</v>
      </c>
      <c r="BF129" s="187">
        <f>IF(O129="snížená",K129,0)</f>
        <v>0</v>
      </c>
      <c r="BG129" s="187">
        <f>IF(O129="zákl. přenesená",K129,0)</f>
        <v>0</v>
      </c>
      <c r="BH129" s="187">
        <f>IF(O129="sníž. přenesená",K129,0)</f>
        <v>0</v>
      </c>
      <c r="BI129" s="187">
        <f>IF(O129="nulová",K129,0)</f>
        <v>0</v>
      </c>
      <c r="BJ129" s="15" t="s">
        <v>79</v>
      </c>
      <c r="BK129" s="187">
        <f>ROUND(P129*H129,2)</f>
        <v>0</v>
      </c>
      <c r="BL129" s="15" t="s">
        <v>157</v>
      </c>
      <c r="BM129" s="186" t="s">
        <v>395</v>
      </c>
    </row>
    <row r="130" spans="1:65" s="13" customFormat="1" ht="10.65">
      <c r="B130" s="203"/>
      <c r="C130" s="204"/>
      <c r="D130" s="205" t="s">
        <v>167</v>
      </c>
      <c r="E130" s="206" t="s">
        <v>20</v>
      </c>
      <c r="F130" s="207" t="s">
        <v>862</v>
      </c>
      <c r="G130" s="204"/>
      <c r="H130" s="208">
        <v>1800</v>
      </c>
      <c r="I130" s="209"/>
      <c r="J130" s="209"/>
      <c r="K130" s="204"/>
      <c r="L130" s="204"/>
      <c r="M130" s="210"/>
      <c r="N130" s="211"/>
      <c r="O130" s="212"/>
      <c r="P130" s="212"/>
      <c r="Q130" s="212"/>
      <c r="R130" s="212"/>
      <c r="S130" s="212"/>
      <c r="T130" s="212"/>
      <c r="U130" s="212"/>
      <c r="V130" s="212"/>
      <c r="W130" s="212"/>
      <c r="X130" s="213"/>
      <c r="AT130" s="214" t="s">
        <v>167</v>
      </c>
      <c r="AU130" s="214" t="s">
        <v>81</v>
      </c>
      <c r="AV130" s="13" t="s">
        <v>81</v>
      </c>
      <c r="AW130" s="13" t="s">
        <v>5</v>
      </c>
      <c r="AX130" s="13" t="s">
        <v>79</v>
      </c>
      <c r="AY130" s="214" t="s">
        <v>147</v>
      </c>
    </row>
    <row r="131" spans="1:65" s="12" customFormat="1" ht="22.85" customHeight="1">
      <c r="B131" s="157"/>
      <c r="C131" s="158"/>
      <c r="D131" s="159" t="s">
        <v>70</v>
      </c>
      <c r="E131" s="172" t="s">
        <v>547</v>
      </c>
      <c r="F131" s="172" t="s">
        <v>548</v>
      </c>
      <c r="G131" s="158"/>
      <c r="H131" s="158"/>
      <c r="I131" s="161"/>
      <c r="J131" s="161"/>
      <c r="K131" s="173">
        <f>BK131</f>
        <v>0</v>
      </c>
      <c r="L131" s="158"/>
      <c r="M131" s="163"/>
      <c r="N131" s="164"/>
      <c r="O131" s="165"/>
      <c r="P131" s="165"/>
      <c r="Q131" s="166">
        <f>Q132+Q151+Q159+Q168</f>
        <v>0</v>
      </c>
      <c r="R131" s="166">
        <f>R132+R151+R159+R168</f>
        <v>0</v>
      </c>
      <c r="S131" s="165"/>
      <c r="T131" s="167">
        <f>T132+T151+T159+T168</f>
        <v>0</v>
      </c>
      <c r="U131" s="165"/>
      <c r="V131" s="167">
        <f>V132+V151+V159+V168</f>
        <v>5.1990000000000008E-2</v>
      </c>
      <c r="W131" s="165"/>
      <c r="X131" s="168">
        <f>X132+X151+X159+X168</f>
        <v>0.42099999999999999</v>
      </c>
      <c r="AR131" s="169" t="s">
        <v>79</v>
      </c>
      <c r="AT131" s="170" t="s">
        <v>70</v>
      </c>
      <c r="AU131" s="170" t="s">
        <v>79</v>
      </c>
      <c r="AY131" s="169" t="s">
        <v>147</v>
      </c>
      <c r="BK131" s="171">
        <f>BK132+BK151+BK159+BK168</f>
        <v>0</v>
      </c>
    </row>
    <row r="132" spans="1:65" s="12" customFormat="1" ht="20.85" customHeight="1">
      <c r="B132" s="157"/>
      <c r="C132" s="158"/>
      <c r="D132" s="159" t="s">
        <v>70</v>
      </c>
      <c r="E132" s="172" t="s">
        <v>549</v>
      </c>
      <c r="F132" s="172" t="s">
        <v>550</v>
      </c>
      <c r="G132" s="158"/>
      <c r="H132" s="158"/>
      <c r="I132" s="161"/>
      <c r="J132" s="161"/>
      <c r="K132" s="173">
        <f>BK132</f>
        <v>0</v>
      </c>
      <c r="L132" s="158"/>
      <c r="M132" s="163"/>
      <c r="N132" s="164"/>
      <c r="O132" s="165"/>
      <c r="P132" s="165"/>
      <c r="Q132" s="166">
        <f>SUM(Q133:Q150)</f>
        <v>0</v>
      </c>
      <c r="R132" s="166">
        <f>SUM(R133:R150)</f>
        <v>0</v>
      </c>
      <c r="S132" s="165"/>
      <c r="T132" s="167">
        <f>SUM(T133:T150)</f>
        <v>0</v>
      </c>
      <c r="U132" s="165"/>
      <c r="V132" s="167">
        <f>SUM(V133:V150)</f>
        <v>1.9600000000000003E-2</v>
      </c>
      <c r="W132" s="165"/>
      <c r="X132" s="168">
        <f>SUM(X133:X150)</f>
        <v>0</v>
      </c>
      <c r="AR132" s="169" t="s">
        <v>79</v>
      </c>
      <c r="AT132" s="170" t="s">
        <v>70</v>
      </c>
      <c r="AU132" s="170" t="s">
        <v>81</v>
      </c>
      <c r="AY132" s="169" t="s">
        <v>147</v>
      </c>
      <c r="BK132" s="171">
        <f>SUM(BK133:BK150)</f>
        <v>0</v>
      </c>
    </row>
    <row r="133" spans="1:65" s="2" customFormat="1" ht="24.1" customHeight="1">
      <c r="A133" s="32"/>
      <c r="B133" s="33"/>
      <c r="C133" s="174" t="s">
        <v>223</v>
      </c>
      <c r="D133" s="174" t="s">
        <v>152</v>
      </c>
      <c r="E133" s="175" t="s">
        <v>552</v>
      </c>
      <c r="F133" s="176" t="s">
        <v>553</v>
      </c>
      <c r="G133" s="177" t="s">
        <v>389</v>
      </c>
      <c r="H133" s="178">
        <v>80</v>
      </c>
      <c r="I133" s="179"/>
      <c r="J133" s="179"/>
      <c r="K133" s="180">
        <f>ROUND(P133*H133,2)</f>
        <v>0</v>
      </c>
      <c r="L133" s="176" t="s">
        <v>156</v>
      </c>
      <c r="M133" s="37"/>
      <c r="N133" s="181" t="s">
        <v>20</v>
      </c>
      <c r="O133" s="182" t="s">
        <v>40</v>
      </c>
      <c r="P133" s="183">
        <f>I133+J133</f>
        <v>0</v>
      </c>
      <c r="Q133" s="183">
        <f>ROUND(I133*H133,2)</f>
        <v>0</v>
      </c>
      <c r="R133" s="183">
        <f>ROUND(J133*H133,2)</f>
        <v>0</v>
      </c>
      <c r="S133" s="62"/>
      <c r="T133" s="184">
        <f>S133*H133</f>
        <v>0</v>
      </c>
      <c r="U133" s="184">
        <v>0</v>
      </c>
      <c r="V133" s="184">
        <f>U133*H133</f>
        <v>0</v>
      </c>
      <c r="W133" s="184">
        <v>0</v>
      </c>
      <c r="X133" s="185">
        <f>W133*H133</f>
        <v>0</v>
      </c>
      <c r="Y133" s="32"/>
      <c r="Z133" s="32"/>
      <c r="AA133" s="32"/>
      <c r="AB133" s="32"/>
      <c r="AC133" s="32"/>
      <c r="AD133" s="32"/>
      <c r="AE133" s="32"/>
      <c r="AR133" s="186" t="s">
        <v>403</v>
      </c>
      <c r="AT133" s="186" t="s">
        <v>152</v>
      </c>
      <c r="AU133" s="186" t="s">
        <v>158</v>
      </c>
      <c r="AY133" s="15" t="s">
        <v>147</v>
      </c>
      <c r="BE133" s="187">
        <f>IF(O133="základní",K133,0)</f>
        <v>0</v>
      </c>
      <c r="BF133" s="187">
        <f>IF(O133="snížená",K133,0)</f>
        <v>0</v>
      </c>
      <c r="BG133" s="187">
        <f>IF(O133="zákl. přenesená",K133,0)</f>
        <v>0</v>
      </c>
      <c r="BH133" s="187">
        <f>IF(O133="sníž. přenesená",K133,0)</f>
        <v>0</v>
      </c>
      <c r="BI133" s="187">
        <f>IF(O133="nulová",K133,0)</f>
        <v>0</v>
      </c>
      <c r="BJ133" s="15" t="s">
        <v>79</v>
      </c>
      <c r="BK133" s="187">
        <f>ROUND(P133*H133,2)</f>
        <v>0</v>
      </c>
      <c r="BL133" s="15" t="s">
        <v>403</v>
      </c>
      <c r="BM133" s="186" t="s">
        <v>554</v>
      </c>
    </row>
    <row r="134" spans="1:65" s="2" customFormat="1" ht="10.65">
      <c r="A134" s="32"/>
      <c r="B134" s="33"/>
      <c r="C134" s="34"/>
      <c r="D134" s="188" t="s">
        <v>160</v>
      </c>
      <c r="E134" s="34"/>
      <c r="F134" s="189" t="s">
        <v>555</v>
      </c>
      <c r="G134" s="34"/>
      <c r="H134" s="34"/>
      <c r="I134" s="190"/>
      <c r="J134" s="190"/>
      <c r="K134" s="34"/>
      <c r="L134" s="34"/>
      <c r="M134" s="37"/>
      <c r="N134" s="191"/>
      <c r="O134" s="192"/>
      <c r="P134" s="62"/>
      <c r="Q134" s="62"/>
      <c r="R134" s="62"/>
      <c r="S134" s="62"/>
      <c r="T134" s="62"/>
      <c r="U134" s="62"/>
      <c r="V134" s="62"/>
      <c r="W134" s="62"/>
      <c r="X134" s="63"/>
      <c r="Y134" s="32"/>
      <c r="Z134" s="32"/>
      <c r="AA134" s="32"/>
      <c r="AB134" s="32"/>
      <c r="AC134" s="32"/>
      <c r="AD134" s="32"/>
      <c r="AE134" s="32"/>
      <c r="AT134" s="15" t="s">
        <v>160</v>
      </c>
      <c r="AU134" s="15" t="s">
        <v>158</v>
      </c>
    </row>
    <row r="135" spans="1:65" s="2" customFormat="1" ht="22.55">
      <c r="A135" s="32"/>
      <c r="B135" s="33"/>
      <c r="C135" s="193" t="s">
        <v>9</v>
      </c>
      <c r="D135" s="193" t="s">
        <v>162</v>
      </c>
      <c r="E135" s="194" t="s">
        <v>557</v>
      </c>
      <c r="F135" s="195" t="s">
        <v>558</v>
      </c>
      <c r="G135" s="196" t="s">
        <v>389</v>
      </c>
      <c r="H135" s="197">
        <v>40</v>
      </c>
      <c r="I135" s="198"/>
      <c r="J135" s="199"/>
      <c r="K135" s="200">
        <f>ROUND(P135*H135,2)</f>
        <v>0</v>
      </c>
      <c r="L135" s="195" t="s">
        <v>156</v>
      </c>
      <c r="M135" s="201"/>
      <c r="N135" s="202" t="s">
        <v>20</v>
      </c>
      <c r="O135" s="182" t="s">
        <v>40</v>
      </c>
      <c r="P135" s="183">
        <f>I135+J135</f>
        <v>0</v>
      </c>
      <c r="Q135" s="183">
        <f>ROUND(I135*H135,2)</f>
        <v>0</v>
      </c>
      <c r="R135" s="183">
        <f>ROUND(J135*H135,2)</f>
        <v>0</v>
      </c>
      <c r="S135" s="62"/>
      <c r="T135" s="184">
        <f>S135*H135</f>
        <v>0</v>
      </c>
      <c r="U135" s="184">
        <v>1.6000000000000001E-4</v>
      </c>
      <c r="V135" s="184">
        <f>U135*H135</f>
        <v>6.4000000000000003E-3</v>
      </c>
      <c r="W135" s="184">
        <v>0</v>
      </c>
      <c r="X135" s="185">
        <f>W135*H135</f>
        <v>0</v>
      </c>
      <c r="Y135" s="32"/>
      <c r="Z135" s="32"/>
      <c r="AA135" s="32"/>
      <c r="AB135" s="32"/>
      <c r="AC135" s="32"/>
      <c r="AD135" s="32"/>
      <c r="AE135" s="32"/>
      <c r="AR135" s="186" t="s">
        <v>191</v>
      </c>
      <c r="AT135" s="186" t="s">
        <v>162</v>
      </c>
      <c r="AU135" s="186" t="s">
        <v>158</v>
      </c>
      <c r="AY135" s="15" t="s">
        <v>147</v>
      </c>
      <c r="BE135" s="187">
        <f>IF(O135="základní",K135,0)</f>
        <v>0</v>
      </c>
      <c r="BF135" s="187">
        <f>IF(O135="snížená",K135,0)</f>
        <v>0</v>
      </c>
      <c r="BG135" s="187">
        <f>IF(O135="zákl. přenesená",K135,0)</f>
        <v>0</v>
      </c>
      <c r="BH135" s="187">
        <f>IF(O135="sníž. přenesená",K135,0)</f>
        <v>0</v>
      </c>
      <c r="BI135" s="187">
        <f>IF(O135="nulová",K135,0)</f>
        <v>0</v>
      </c>
      <c r="BJ135" s="15" t="s">
        <v>79</v>
      </c>
      <c r="BK135" s="187">
        <f>ROUND(P135*H135,2)</f>
        <v>0</v>
      </c>
      <c r="BL135" s="15" t="s">
        <v>172</v>
      </c>
      <c r="BM135" s="186" t="s">
        <v>559</v>
      </c>
    </row>
    <row r="136" spans="1:65" s="13" customFormat="1" ht="10.65">
      <c r="B136" s="203"/>
      <c r="C136" s="204"/>
      <c r="D136" s="205" t="s">
        <v>167</v>
      </c>
      <c r="E136" s="206" t="s">
        <v>20</v>
      </c>
      <c r="F136" s="207" t="s">
        <v>863</v>
      </c>
      <c r="G136" s="204"/>
      <c r="H136" s="208">
        <v>40</v>
      </c>
      <c r="I136" s="209"/>
      <c r="J136" s="209"/>
      <c r="K136" s="204"/>
      <c r="L136" s="204"/>
      <c r="M136" s="210"/>
      <c r="N136" s="211"/>
      <c r="O136" s="212"/>
      <c r="P136" s="212"/>
      <c r="Q136" s="212"/>
      <c r="R136" s="212"/>
      <c r="S136" s="212"/>
      <c r="T136" s="212"/>
      <c r="U136" s="212"/>
      <c r="V136" s="212"/>
      <c r="W136" s="212"/>
      <c r="X136" s="213"/>
      <c r="AT136" s="214" t="s">
        <v>167</v>
      </c>
      <c r="AU136" s="214" t="s">
        <v>158</v>
      </c>
      <c r="AV136" s="13" t="s">
        <v>81</v>
      </c>
      <c r="AW136" s="13" t="s">
        <v>5</v>
      </c>
      <c r="AX136" s="13" t="s">
        <v>79</v>
      </c>
      <c r="AY136" s="214" t="s">
        <v>147</v>
      </c>
    </row>
    <row r="137" spans="1:65" s="2" customFormat="1" ht="16.45" customHeight="1">
      <c r="A137" s="32"/>
      <c r="B137" s="33"/>
      <c r="C137" s="193" t="s">
        <v>157</v>
      </c>
      <c r="D137" s="193" t="s">
        <v>162</v>
      </c>
      <c r="E137" s="194" t="s">
        <v>562</v>
      </c>
      <c r="F137" s="195" t="s">
        <v>563</v>
      </c>
      <c r="G137" s="196" t="s">
        <v>155</v>
      </c>
      <c r="H137" s="197">
        <v>120</v>
      </c>
      <c r="I137" s="198"/>
      <c r="J137" s="199"/>
      <c r="K137" s="200">
        <f>ROUND(P137*H137,2)</f>
        <v>0</v>
      </c>
      <c r="L137" s="195" t="s">
        <v>20</v>
      </c>
      <c r="M137" s="201"/>
      <c r="N137" s="202" t="s">
        <v>20</v>
      </c>
      <c r="O137" s="182" t="s">
        <v>40</v>
      </c>
      <c r="P137" s="183">
        <f>I137+J137</f>
        <v>0</v>
      </c>
      <c r="Q137" s="183">
        <f>ROUND(I137*H137,2)</f>
        <v>0</v>
      </c>
      <c r="R137" s="183">
        <f>ROUND(J137*H137,2)</f>
        <v>0</v>
      </c>
      <c r="S137" s="62"/>
      <c r="T137" s="184">
        <f>S137*H137</f>
        <v>0</v>
      </c>
      <c r="U137" s="184">
        <v>0</v>
      </c>
      <c r="V137" s="184">
        <f>U137*H137</f>
        <v>0</v>
      </c>
      <c r="W137" s="184">
        <v>0</v>
      </c>
      <c r="X137" s="185">
        <f>W137*H137</f>
        <v>0</v>
      </c>
      <c r="Y137" s="32"/>
      <c r="Z137" s="32"/>
      <c r="AA137" s="32"/>
      <c r="AB137" s="32"/>
      <c r="AC137" s="32"/>
      <c r="AD137" s="32"/>
      <c r="AE137" s="32"/>
      <c r="AR137" s="186" t="s">
        <v>564</v>
      </c>
      <c r="AT137" s="186" t="s">
        <v>162</v>
      </c>
      <c r="AU137" s="186" t="s">
        <v>158</v>
      </c>
      <c r="AY137" s="15" t="s">
        <v>147</v>
      </c>
      <c r="BE137" s="187">
        <f>IF(O137="základní",K137,0)</f>
        <v>0</v>
      </c>
      <c r="BF137" s="187">
        <f>IF(O137="snížená",K137,0)</f>
        <v>0</v>
      </c>
      <c r="BG137" s="187">
        <f>IF(O137="zákl. přenesená",K137,0)</f>
        <v>0</v>
      </c>
      <c r="BH137" s="187">
        <f>IF(O137="sníž. přenesená",K137,0)</f>
        <v>0</v>
      </c>
      <c r="BI137" s="187">
        <f>IF(O137="nulová",K137,0)</f>
        <v>0</v>
      </c>
      <c r="BJ137" s="15" t="s">
        <v>79</v>
      </c>
      <c r="BK137" s="187">
        <f>ROUND(P137*H137,2)</f>
        <v>0</v>
      </c>
      <c r="BL137" s="15" t="s">
        <v>564</v>
      </c>
      <c r="BM137" s="186" t="s">
        <v>565</v>
      </c>
    </row>
    <row r="138" spans="1:65" s="13" customFormat="1" ht="10.65">
      <c r="B138" s="203"/>
      <c r="C138" s="204"/>
      <c r="D138" s="205" t="s">
        <v>167</v>
      </c>
      <c r="E138" s="204"/>
      <c r="F138" s="207" t="s">
        <v>864</v>
      </c>
      <c r="G138" s="204"/>
      <c r="H138" s="208">
        <v>120</v>
      </c>
      <c r="I138" s="209"/>
      <c r="J138" s="209"/>
      <c r="K138" s="204"/>
      <c r="L138" s="204"/>
      <c r="M138" s="210"/>
      <c r="N138" s="211"/>
      <c r="O138" s="212"/>
      <c r="P138" s="212"/>
      <c r="Q138" s="212"/>
      <c r="R138" s="212"/>
      <c r="S138" s="212"/>
      <c r="T138" s="212"/>
      <c r="U138" s="212"/>
      <c r="V138" s="212"/>
      <c r="W138" s="212"/>
      <c r="X138" s="213"/>
      <c r="AT138" s="214" t="s">
        <v>167</v>
      </c>
      <c r="AU138" s="214" t="s">
        <v>158</v>
      </c>
      <c r="AV138" s="13" t="s">
        <v>81</v>
      </c>
      <c r="AW138" s="13" t="s">
        <v>4</v>
      </c>
      <c r="AX138" s="13" t="s">
        <v>79</v>
      </c>
      <c r="AY138" s="214" t="s">
        <v>147</v>
      </c>
    </row>
    <row r="139" spans="1:65" s="2" customFormat="1" ht="22.55">
      <c r="A139" s="32"/>
      <c r="B139" s="33"/>
      <c r="C139" s="193" t="s">
        <v>235</v>
      </c>
      <c r="D139" s="193" t="s">
        <v>162</v>
      </c>
      <c r="E139" s="194" t="s">
        <v>568</v>
      </c>
      <c r="F139" s="195" t="s">
        <v>569</v>
      </c>
      <c r="G139" s="196" t="s">
        <v>389</v>
      </c>
      <c r="H139" s="197">
        <v>40</v>
      </c>
      <c r="I139" s="198"/>
      <c r="J139" s="199"/>
      <c r="K139" s="200">
        <f>ROUND(P139*H139,2)</f>
        <v>0</v>
      </c>
      <c r="L139" s="195" t="s">
        <v>156</v>
      </c>
      <c r="M139" s="201"/>
      <c r="N139" s="202" t="s">
        <v>20</v>
      </c>
      <c r="O139" s="182" t="s">
        <v>40</v>
      </c>
      <c r="P139" s="183">
        <f>I139+J139</f>
        <v>0</v>
      </c>
      <c r="Q139" s="183">
        <f>ROUND(I139*H139,2)</f>
        <v>0</v>
      </c>
      <c r="R139" s="183">
        <f>ROUND(J139*H139,2)</f>
        <v>0</v>
      </c>
      <c r="S139" s="62"/>
      <c r="T139" s="184">
        <f>S139*H139</f>
        <v>0</v>
      </c>
      <c r="U139" s="184">
        <v>2.2000000000000001E-4</v>
      </c>
      <c r="V139" s="184">
        <f>U139*H139</f>
        <v>8.8000000000000005E-3</v>
      </c>
      <c r="W139" s="184">
        <v>0</v>
      </c>
      <c r="X139" s="185">
        <f>W139*H139</f>
        <v>0</v>
      </c>
      <c r="Y139" s="32"/>
      <c r="Z139" s="32"/>
      <c r="AA139" s="32"/>
      <c r="AB139" s="32"/>
      <c r="AC139" s="32"/>
      <c r="AD139" s="32"/>
      <c r="AE139" s="32"/>
      <c r="AR139" s="186" t="s">
        <v>191</v>
      </c>
      <c r="AT139" s="186" t="s">
        <v>162</v>
      </c>
      <c r="AU139" s="186" t="s">
        <v>158</v>
      </c>
      <c r="AY139" s="15" t="s">
        <v>147</v>
      </c>
      <c r="BE139" s="187">
        <f>IF(O139="základní",K139,0)</f>
        <v>0</v>
      </c>
      <c r="BF139" s="187">
        <f>IF(O139="snížená",K139,0)</f>
        <v>0</v>
      </c>
      <c r="BG139" s="187">
        <f>IF(O139="zákl. přenesená",K139,0)</f>
        <v>0</v>
      </c>
      <c r="BH139" s="187">
        <f>IF(O139="sníž. přenesená",K139,0)</f>
        <v>0</v>
      </c>
      <c r="BI139" s="187">
        <f>IF(O139="nulová",K139,0)</f>
        <v>0</v>
      </c>
      <c r="BJ139" s="15" t="s">
        <v>79</v>
      </c>
      <c r="BK139" s="187">
        <f>ROUND(P139*H139,2)</f>
        <v>0</v>
      </c>
      <c r="BL139" s="15" t="s">
        <v>172</v>
      </c>
      <c r="BM139" s="186" t="s">
        <v>570</v>
      </c>
    </row>
    <row r="140" spans="1:65" s="13" customFormat="1" ht="10.65">
      <c r="B140" s="203"/>
      <c r="C140" s="204"/>
      <c r="D140" s="205" t="s">
        <v>167</v>
      </c>
      <c r="E140" s="206" t="s">
        <v>20</v>
      </c>
      <c r="F140" s="207" t="s">
        <v>863</v>
      </c>
      <c r="G140" s="204"/>
      <c r="H140" s="208">
        <v>40</v>
      </c>
      <c r="I140" s="209"/>
      <c r="J140" s="209"/>
      <c r="K140" s="204"/>
      <c r="L140" s="204"/>
      <c r="M140" s="210"/>
      <c r="N140" s="211"/>
      <c r="O140" s="212"/>
      <c r="P140" s="212"/>
      <c r="Q140" s="212"/>
      <c r="R140" s="212"/>
      <c r="S140" s="212"/>
      <c r="T140" s="212"/>
      <c r="U140" s="212"/>
      <c r="V140" s="212"/>
      <c r="W140" s="212"/>
      <c r="X140" s="213"/>
      <c r="AT140" s="214" t="s">
        <v>167</v>
      </c>
      <c r="AU140" s="214" t="s">
        <v>158</v>
      </c>
      <c r="AV140" s="13" t="s">
        <v>81</v>
      </c>
      <c r="AW140" s="13" t="s">
        <v>5</v>
      </c>
      <c r="AX140" s="13" t="s">
        <v>79</v>
      </c>
      <c r="AY140" s="214" t="s">
        <v>147</v>
      </c>
    </row>
    <row r="141" spans="1:65" s="2" customFormat="1" ht="16.45" customHeight="1">
      <c r="A141" s="32"/>
      <c r="B141" s="33"/>
      <c r="C141" s="193" t="s">
        <v>240</v>
      </c>
      <c r="D141" s="193" t="s">
        <v>162</v>
      </c>
      <c r="E141" s="194" t="s">
        <v>573</v>
      </c>
      <c r="F141" s="195" t="s">
        <v>574</v>
      </c>
      <c r="G141" s="196" t="s">
        <v>155</v>
      </c>
      <c r="H141" s="197">
        <v>120</v>
      </c>
      <c r="I141" s="198"/>
      <c r="J141" s="199"/>
      <c r="K141" s="200">
        <f>ROUND(P141*H141,2)</f>
        <v>0</v>
      </c>
      <c r="L141" s="195" t="s">
        <v>20</v>
      </c>
      <c r="M141" s="201"/>
      <c r="N141" s="202" t="s">
        <v>20</v>
      </c>
      <c r="O141" s="182" t="s">
        <v>40</v>
      </c>
      <c r="P141" s="183">
        <f>I141+J141</f>
        <v>0</v>
      </c>
      <c r="Q141" s="183">
        <f>ROUND(I141*H141,2)</f>
        <v>0</v>
      </c>
      <c r="R141" s="183">
        <f>ROUND(J141*H141,2)</f>
        <v>0</v>
      </c>
      <c r="S141" s="62"/>
      <c r="T141" s="184">
        <f>S141*H141</f>
        <v>0</v>
      </c>
      <c r="U141" s="184">
        <v>2.0000000000000002E-5</v>
      </c>
      <c r="V141" s="184">
        <f>U141*H141</f>
        <v>2.4000000000000002E-3</v>
      </c>
      <c r="W141" s="184">
        <v>0</v>
      </c>
      <c r="X141" s="185">
        <f>W141*H141</f>
        <v>0</v>
      </c>
      <c r="Y141" s="32"/>
      <c r="Z141" s="32"/>
      <c r="AA141" s="32"/>
      <c r="AB141" s="32"/>
      <c r="AC141" s="32"/>
      <c r="AD141" s="32"/>
      <c r="AE141" s="32"/>
      <c r="AR141" s="186" t="s">
        <v>564</v>
      </c>
      <c r="AT141" s="186" t="s">
        <v>162</v>
      </c>
      <c r="AU141" s="186" t="s">
        <v>158</v>
      </c>
      <c r="AY141" s="15" t="s">
        <v>147</v>
      </c>
      <c r="BE141" s="187">
        <f>IF(O141="základní",K141,0)</f>
        <v>0</v>
      </c>
      <c r="BF141" s="187">
        <f>IF(O141="snížená",K141,0)</f>
        <v>0</v>
      </c>
      <c r="BG141" s="187">
        <f>IF(O141="zákl. přenesená",K141,0)</f>
        <v>0</v>
      </c>
      <c r="BH141" s="187">
        <f>IF(O141="sníž. přenesená",K141,0)</f>
        <v>0</v>
      </c>
      <c r="BI141" s="187">
        <f>IF(O141="nulová",K141,0)</f>
        <v>0</v>
      </c>
      <c r="BJ141" s="15" t="s">
        <v>79</v>
      </c>
      <c r="BK141" s="187">
        <f>ROUND(P141*H141,2)</f>
        <v>0</v>
      </c>
      <c r="BL141" s="15" t="s">
        <v>564</v>
      </c>
      <c r="BM141" s="186" t="s">
        <v>575</v>
      </c>
    </row>
    <row r="142" spans="1:65" s="13" customFormat="1" ht="10.65">
      <c r="B142" s="203"/>
      <c r="C142" s="204"/>
      <c r="D142" s="205" t="s">
        <v>167</v>
      </c>
      <c r="E142" s="204"/>
      <c r="F142" s="207" t="s">
        <v>865</v>
      </c>
      <c r="G142" s="204"/>
      <c r="H142" s="208">
        <v>120</v>
      </c>
      <c r="I142" s="209"/>
      <c r="J142" s="209"/>
      <c r="K142" s="204"/>
      <c r="L142" s="204"/>
      <c r="M142" s="210"/>
      <c r="N142" s="211"/>
      <c r="O142" s="212"/>
      <c r="P142" s="212"/>
      <c r="Q142" s="212"/>
      <c r="R142" s="212"/>
      <c r="S142" s="212"/>
      <c r="T142" s="212"/>
      <c r="U142" s="212"/>
      <c r="V142" s="212"/>
      <c r="W142" s="212"/>
      <c r="X142" s="213"/>
      <c r="AT142" s="214" t="s">
        <v>167</v>
      </c>
      <c r="AU142" s="214" t="s">
        <v>158</v>
      </c>
      <c r="AV142" s="13" t="s">
        <v>81</v>
      </c>
      <c r="AW142" s="13" t="s">
        <v>4</v>
      </c>
      <c r="AX142" s="13" t="s">
        <v>79</v>
      </c>
      <c r="AY142" s="214" t="s">
        <v>147</v>
      </c>
    </row>
    <row r="143" spans="1:65" s="2" customFormat="1" ht="24.1" customHeight="1">
      <c r="A143" s="32"/>
      <c r="B143" s="33"/>
      <c r="C143" s="174" t="s">
        <v>247</v>
      </c>
      <c r="D143" s="174" t="s">
        <v>152</v>
      </c>
      <c r="E143" s="175" t="s">
        <v>588</v>
      </c>
      <c r="F143" s="176" t="s">
        <v>589</v>
      </c>
      <c r="G143" s="177" t="s">
        <v>155</v>
      </c>
      <c r="H143" s="178">
        <v>400</v>
      </c>
      <c r="I143" s="179"/>
      <c r="J143" s="179"/>
      <c r="K143" s="180">
        <f>ROUND(P143*H143,2)</f>
        <v>0</v>
      </c>
      <c r="L143" s="176" t="s">
        <v>156</v>
      </c>
      <c r="M143" s="37"/>
      <c r="N143" s="181" t="s">
        <v>20</v>
      </c>
      <c r="O143" s="182" t="s">
        <v>40</v>
      </c>
      <c r="P143" s="183">
        <f>I143+J143</f>
        <v>0</v>
      </c>
      <c r="Q143" s="183">
        <f>ROUND(I143*H143,2)</f>
        <v>0</v>
      </c>
      <c r="R143" s="183">
        <f>ROUND(J143*H143,2)</f>
        <v>0</v>
      </c>
      <c r="S143" s="62"/>
      <c r="T143" s="184">
        <f>S143*H143</f>
        <v>0</v>
      </c>
      <c r="U143" s="184">
        <v>0</v>
      </c>
      <c r="V143" s="184">
        <f>U143*H143</f>
        <v>0</v>
      </c>
      <c r="W143" s="184">
        <v>0</v>
      </c>
      <c r="X143" s="185">
        <f>W143*H143</f>
        <v>0</v>
      </c>
      <c r="Y143" s="32"/>
      <c r="Z143" s="32"/>
      <c r="AA143" s="32"/>
      <c r="AB143" s="32"/>
      <c r="AC143" s="32"/>
      <c r="AD143" s="32"/>
      <c r="AE143" s="32"/>
      <c r="AR143" s="186" t="s">
        <v>157</v>
      </c>
      <c r="AT143" s="186" t="s">
        <v>152</v>
      </c>
      <c r="AU143" s="186" t="s">
        <v>158</v>
      </c>
      <c r="AY143" s="15" t="s">
        <v>147</v>
      </c>
      <c r="BE143" s="187">
        <f>IF(O143="základní",K143,0)</f>
        <v>0</v>
      </c>
      <c r="BF143" s="187">
        <f>IF(O143="snížená",K143,0)</f>
        <v>0</v>
      </c>
      <c r="BG143" s="187">
        <f>IF(O143="zákl. přenesená",K143,0)</f>
        <v>0</v>
      </c>
      <c r="BH143" s="187">
        <f>IF(O143="sníž. přenesená",K143,0)</f>
        <v>0</v>
      </c>
      <c r="BI143" s="187">
        <f>IF(O143="nulová",K143,0)</f>
        <v>0</v>
      </c>
      <c r="BJ143" s="15" t="s">
        <v>79</v>
      </c>
      <c r="BK143" s="187">
        <f>ROUND(P143*H143,2)</f>
        <v>0</v>
      </c>
      <c r="BL143" s="15" t="s">
        <v>157</v>
      </c>
      <c r="BM143" s="186" t="s">
        <v>590</v>
      </c>
    </row>
    <row r="144" spans="1:65" s="2" customFormat="1" ht="10.65">
      <c r="A144" s="32"/>
      <c r="B144" s="33"/>
      <c r="C144" s="34"/>
      <c r="D144" s="188" t="s">
        <v>160</v>
      </c>
      <c r="E144" s="34"/>
      <c r="F144" s="189" t="s">
        <v>591</v>
      </c>
      <c r="G144" s="34"/>
      <c r="H144" s="34"/>
      <c r="I144" s="190"/>
      <c r="J144" s="190"/>
      <c r="K144" s="34"/>
      <c r="L144" s="34"/>
      <c r="M144" s="37"/>
      <c r="N144" s="191"/>
      <c r="O144" s="192"/>
      <c r="P144" s="62"/>
      <c r="Q144" s="62"/>
      <c r="R144" s="62"/>
      <c r="S144" s="62"/>
      <c r="T144" s="62"/>
      <c r="U144" s="62"/>
      <c r="V144" s="62"/>
      <c r="W144" s="62"/>
      <c r="X144" s="63"/>
      <c r="Y144" s="32"/>
      <c r="Z144" s="32"/>
      <c r="AA144" s="32"/>
      <c r="AB144" s="32"/>
      <c r="AC144" s="32"/>
      <c r="AD144" s="32"/>
      <c r="AE144" s="32"/>
      <c r="AT144" s="15" t="s">
        <v>160</v>
      </c>
      <c r="AU144" s="15" t="s">
        <v>158</v>
      </c>
    </row>
    <row r="145" spans="1:65" s="2" customFormat="1" ht="24.1" customHeight="1">
      <c r="A145" s="32"/>
      <c r="B145" s="33"/>
      <c r="C145" s="193" t="s">
        <v>252</v>
      </c>
      <c r="D145" s="193" t="s">
        <v>162</v>
      </c>
      <c r="E145" s="194" t="s">
        <v>593</v>
      </c>
      <c r="F145" s="195" t="s">
        <v>594</v>
      </c>
      <c r="G145" s="196" t="s">
        <v>595</v>
      </c>
      <c r="H145" s="197">
        <v>200</v>
      </c>
      <c r="I145" s="198"/>
      <c r="J145" s="199"/>
      <c r="K145" s="200">
        <f>ROUND(P145*H145,2)</f>
        <v>0</v>
      </c>
      <c r="L145" s="195" t="s">
        <v>20</v>
      </c>
      <c r="M145" s="201"/>
      <c r="N145" s="202" t="s">
        <v>20</v>
      </c>
      <c r="O145" s="182" t="s">
        <v>40</v>
      </c>
      <c r="P145" s="183">
        <f>I145+J145</f>
        <v>0</v>
      </c>
      <c r="Q145" s="183">
        <f>ROUND(I145*H145,2)</f>
        <v>0</v>
      </c>
      <c r="R145" s="183">
        <f>ROUND(J145*H145,2)</f>
        <v>0</v>
      </c>
      <c r="S145" s="62"/>
      <c r="T145" s="184">
        <f>S145*H145</f>
        <v>0</v>
      </c>
      <c r="U145" s="184">
        <v>0</v>
      </c>
      <c r="V145" s="184">
        <f>U145*H145</f>
        <v>0</v>
      </c>
      <c r="W145" s="184">
        <v>0</v>
      </c>
      <c r="X145" s="185">
        <f>W145*H145</f>
        <v>0</v>
      </c>
      <c r="Y145" s="32"/>
      <c r="Z145" s="32"/>
      <c r="AA145" s="32"/>
      <c r="AB145" s="32"/>
      <c r="AC145" s="32"/>
      <c r="AD145" s="32"/>
      <c r="AE145" s="32"/>
      <c r="AR145" s="186" t="s">
        <v>165</v>
      </c>
      <c r="AT145" s="186" t="s">
        <v>162</v>
      </c>
      <c r="AU145" s="186" t="s">
        <v>158</v>
      </c>
      <c r="AY145" s="15" t="s">
        <v>147</v>
      </c>
      <c r="BE145" s="187">
        <f>IF(O145="základní",K145,0)</f>
        <v>0</v>
      </c>
      <c r="BF145" s="187">
        <f>IF(O145="snížená",K145,0)</f>
        <v>0</v>
      </c>
      <c r="BG145" s="187">
        <f>IF(O145="zákl. přenesená",K145,0)</f>
        <v>0</v>
      </c>
      <c r="BH145" s="187">
        <f>IF(O145="sníž. přenesená",K145,0)</f>
        <v>0</v>
      </c>
      <c r="BI145" s="187">
        <f>IF(O145="nulová",K145,0)</f>
        <v>0</v>
      </c>
      <c r="BJ145" s="15" t="s">
        <v>79</v>
      </c>
      <c r="BK145" s="187">
        <f>ROUND(P145*H145,2)</f>
        <v>0</v>
      </c>
      <c r="BL145" s="15" t="s">
        <v>157</v>
      </c>
      <c r="BM145" s="186" t="s">
        <v>596</v>
      </c>
    </row>
    <row r="146" spans="1:65" s="13" customFormat="1" ht="10.65">
      <c r="B146" s="203"/>
      <c r="C146" s="204"/>
      <c r="D146" s="205" t="s">
        <v>167</v>
      </c>
      <c r="E146" s="206" t="s">
        <v>20</v>
      </c>
      <c r="F146" s="207" t="s">
        <v>866</v>
      </c>
      <c r="G146" s="204"/>
      <c r="H146" s="208">
        <v>200</v>
      </c>
      <c r="I146" s="209"/>
      <c r="J146" s="209"/>
      <c r="K146" s="204"/>
      <c r="L146" s="204"/>
      <c r="M146" s="210"/>
      <c r="N146" s="211"/>
      <c r="O146" s="212"/>
      <c r="P146" s="212"/>
      <c r="Q146" s="212"/>
      <c r="R146" s="212"/>
      <c r="S146" s="212"/>
      <c r="T146" s="212"/>
      <c r="U146" s="212"/>
      <c r="V146" s="212"/>
      <c r="W146" s="212"/>
      <c r="X146" s="213"/>
      <c r="AT146" s="214" t="s">
        <v>167</v>
      </c>
      <c r="AU146" s="214" t="s">
        <v>158</v>
      </c>
      <c r="AV146" s="13" t="s">
        <v>81</v>
      </c>
      <c r="AW146" s="13" t="s">
        <v>5</v>
      </c>
      <c r="AX146" s="13" t="s">
        <v>79</v>
      </c>
      <c r="AY146" s="214" t="s">
        <v>147</v>
      </c>
    </row>
    <row r="147" spans="1:65" s="2" customFormat="1" ht="21.8" customHeight="1">
      <c r="A147" s="32"/>
      <c r="B147" s="33"/>
      <c r="C147" s="193" t="s">
        <v>8</v>
      </c>
      <c r="D147" s="193" t="s">
        <v>162</v>
      </c>
      <c r="E147" s="194" t="s">
        <v>599</v>
      </c>
      <c r="F147" s="195" t="s">
        <v>600</v>
      </c>
      <c r="G147" s="196" t="s">
        <v>155</v>
      </c>
      <c r="H147" s="197">
        <v>100</v>
      </c>
      <c r="I147" s="198"/>
      <c r="J147" s="199"/>
      <c r="K147" s="200">
        <f>ROUND(P147*H147,2)</f>
        <v>0</v>
      </c>
      <c r="L147" s="195" t="s">
        <v>20</v>
      </c>
      <c r="M147" s="201"/>
      <c r="N147" s="202" t="s">
        <v>20</v>
      </c>
      <c r="O147" s="182" t="s">
        <v>40</v>
      </c>
      <c r="P147" s="183">
        <f>I147+J147</f>
        <v>0</v>
      </c>
      <c r="Q147" s="183">
        <f>ROUND(I147*H147,2)</f>
        <v>0</v>
      </c>
      <c r="R147" s="183">
        <f>ROUND(J147*H147,2)</f>
        <v>0</v>
      </c>
      <c r="S147" s="62"/>
      <c r="T147" s="184">
        <f>S147*H147</f>
        <v>0</v>
      </c>
      <c r="U147" s="184">
        <v>1.0000000000000001E-5</v>
      </c>
      <c r="V147" s="184">
        <f>U147*H147</f>
        <v>1E-3</v>
      </c>
      <c r="W147" s="184">
        <v>0</v>
      </c>
      <c r="X147" s="185">
        <f>W147*H147</f>
        <v>0</v>
      </c>
      <c r="Y147" s="32"/>
      <c r="Z147" s="32"/>
      <c r="AA147" s="32"/>
      <c r="AB147" s="32"/>
      <c r="AC147" s="32"/>
      <c r="AD147" s="32"/>
      <c r="AE147" s="32"/>
      <c r="AR147" s="186" t="s">
        <v>165</v>
      </c>
      <c r="AT147" s="186" t="s">
        <v>162</v>
      </c>
      <c r="AU147" s="186" t="s">
        <v>158</v>
      </c>
      <c r="AY147" s="15" t="s">
        <v>147</v>
      </c>
      <c r="BE147" s="187">
        <f>IF(O147="základní",K147,0)</f>
        <v>0</v>
      </c>
      <c r="BF147" s="187">
        <f>IF(O147="snížená",K147,0)</f>
        <v>0</v>
      </c>
      <c r="BG147" s="187">
        <f>IF(O147="zákl. přenesená",K147,0)</f>
        <v>0</v>
      </c>
      <c r="BH147" s="187">
        <f>IF(O147="sníž. přenesená",K147,0)</f>
        <v>0</v>
      </c>
      <c r="BI147" s="187">
        <f>IF(O147="nulová",K147,0)</f>
        <v>0</v>
      </c>
      <c r="BJ147" s="15" t="s">
        <v>79</v>
      </c>
      <c r="BK147" s="187">
        <f>ROUND(P147*H147,2)</f>
        <v>0</v>
      </c>
      <c r="BL147" s="15" t="s">
        <v>157</v>
      </c>
      <c r="BM147" s="186" t="s">
        <v>601</v>
      </c>
    </row>
    <row r="148" spans="1:65" s="2" customFormat="1" ht="21.8" customHeight="1">
      <c r="A148" s="32"/>
      <c r="B148" s="33"/>
      <c r="C148" s="193" t="s">
        <v>261</v>
      </c>
      <c r="D148" s="193" t="s">
        <v>162</v>
      </c>
      <c r="E148" s="194" t="s">
        <v>603</v>
      </c>
      <c r="F148" s="195" t="s">
        <v>604</v>
      </c>
      <c r="G148" s="196" t="s">
        <v>155</v>
      </c>
      <c r="H148" s="197">
        <v>100</v>
      </c>
      <c r="I148" s="198"/>
      <c r="J148" s="199"/>
      <c r="K148" s="200">
        <f>ROUND(P148*H148,2)</f>
        <v>0</v>
      </c>
      <c r="L148" s="195" t="s">
        <v>20</v>
      </c>
      <c r="M148" s="201"/>
      <c r="N148" s="202" t="s">
        <v>20</v>
      </c>
      <c r="O148" s="182" t="s">
        <v>40</v>
      </c>
      <c r="P148" s="183">
        <f>I148+J148</f>
        <v>0</v>
      </c>
      <c r="Q148" s="183">
        <f>ROUND(I148*H148,2)</f>
        <v>0</v>
      </c>
      <c r="R148" s="183">
        <f>ROUND(J148*H148,2)</f>
        <v>0</v>
      </c>
      <c r="S148" s="62"/>
      <c r="T148" s="184">
        <f>S148*H148</f>
        <v>0</v>
      </c>
      <c r="U148" s="184">
        <v>1.0000000000000001E-5</v>
      </c>
      <c r="V148" s="184">
        <f>U148*H148</f>
        <v>1E-3</v>
      </c>
      <c r="W148" s="184">
        <v>0</v>
      </c>
      <c r="X148" s="185">
        <f>W148*H148</f>
        <v>0</v>
      </c>
      <c r="Y148" s="32"/>
      <c r="Z148" s="32"/>
      <c r="AA148" s="32"/>
      <c r="AB148" s="32"/>
      <c r="AC148" s="32"/>
      <c r="AD148" s="32"/>
      <c r="AE148" s="32"/>
      <c r="AR148" s="186" t="s">
        <v>165</v>
      </c>
      <c r="AT148" s="186" t="s">
        <v>162</v>
      </c>
      <c r="AU148" s="186" t="s">
        <v>158</v>
      </c>
      <c r="AY148" s="15" t="s">
        <v>147</v>
      </c>
      <c r="BE148" s="187">
        <f>IF(O148="základní",K148,0)</f>
        <v>0</v>
      </c>
      <c r="BF148" s="187">
        <f>IF(O148="snížená",K148,0)</f>
        <v>0</v>
      </c>
      <c r="BG148" s="187">
        <f>IF(O148="zákl. přenesená",K148,0)</f>
        <v>0</v>
      </c>
      <c r="BH148" s="187">
        <f>IF(O148="sníž. přenesená",K148,0)</f>
        <v>0</v>
      </c>
      <c r="BI148" s="187">
        <f>IF(O148="nulová",K148,0)</f>
        <v>0</v>
      </c>
      <c r="BJ148" s="15" t="s">
        <v>79</v>
      </c>
      <c r="BK148" s="187">
        <f>ROUND(P148*H148,2)</f>
        <v>0</v>
      </c>
      <c r="BL148" s="15" t="s">
        <v>157</v>
      </c>
      <c r="BM148" s="186" t="s">
        <v>605</v>
      </c>
    </row>
    <row r="149" spans="1:65" s="2" customFormat="1" ht="16.45" customHeight="1">
      <c r="A149" s="32"/>
      <c r="B149" s="33"/>
      <c r="C149" s="193" t="s">
        <v>266</v>
      </c>
      <c r="D149" s="193" t="s">
        <v>162</v>
      </c>
      <c r="E149" s="194" t="s">
        <v>607</v>
      </c>
      <c r="F149" s="195" t="s">
        <v>608</v>
      </c>
      <c r="G149" s="196" t="s">
        <v>155</v>
      </c>
      <c r="H149" s="197">
        <v>200</v>
      </c>
      <c r="I149" s="198"/>
      <c r="J149" s="199"/>
      <c r="K149" s="200">
        <f>ROUND(P149*H149,2)</f>
        <v>0</v>
      </c>
      <c r="L149" s="195" t="s">
        <v>20</v>
      </c>
      <c r="M149" s="201"/>
      <c r="N149" s="202" t="s">
        <v>20</v>
      </c>
      <c r="O149" s="182" t="s">
        <v>40</v>
      </c>
      <c r="P149" s="183">
        <f>I149+J149</f>
        <v>0</v>
      </c>
      <c r="Q149" s="183">
        <f>ROUND(I149*H149,2)</f>
        <v>0</v>
      </c>
      <c r="R149" s="183">
        <f>ROUND(J149*H149,2)</f>
        <v>0</v>
      </c>
      <c r="S149" s="62"/>
      <c r="T149" s="184">
        <f>S149*H149</f>
        <v>0</v>
      </c>
      <c r="U149" s="184">
        <v>0</v>
      </c>
      <c r="V149" s="184">
        <f>U149*H149</f>
        <v>0</v>
      </c>
      <c r="W149" s="184">
        <v>0</v>
      </c>
      <c r="X149" s="185">
        <f>W149*H149</f>
        <v>0</v>
      </c>
      <c r="Y149" s="32"/>
      <c r="Z149" s="32"/>
      <c r="AA149" s="32"/>
      <c r="AB149" s="32"/>
      <c r="AC149" s="32"/>
      <c r="AD149" s="32"/>
      <c r="AE149" s="32"/>
      <c r="AR149" s="186" t="s">
        <v>81</v>
      </c>
      <c r="AT149" s="186" t="s">
        <v>162</v>
      </c>
      <c r="AU149" s="186" t="s">
        <v>158</v>
      </c>
      <c r="AY149" s="15" t="s">
        <v>147</v>
      </c>
      <c r="BE149" s="187">
        <f>IF(O149="základní",K149,0)</f>
        <v>0</v>
      </c>
      <c r="BF149" s="187">
        <f>IF(O149="snížená",K149,0)</f>
        <v>0</v>
      </c>
      <c r="BG149" s="187">
        <f>IF(O149="zákl. přenesená",K149,0)</f>
        <v>0</v>
      </c>
      <c r="BH149" s="187">
        <f>IF(O149="sníž. přenesená",K149,0)</f>
        <v>0</v>
      </c>
      <c r="BI149" s="187">
        <f>IF(O149="nulová",K149,0)</f>
        <v>0</v>
      </c>
      <c r="BJ149" s="15" t="s">
        <v>79</v>
      </c>
      <c r="BK149" s="187">
        <f>ROUND(P149*H149,2)</f>
        <v>0</v>
      </c>
      <c r="BL149" s="15" t="s">
        <v>79</v>
      </c>
      <c r="BM149" s="186" t="s">
        <v>609</v>
      </c>
    </row>
    <row r="150" spans="1:65" s="13" customFormat="1" ht="10.65">
      <c r="B150" s="203"/>
      <c r="C150" s="204"/>
      <c r="D150" s="205" t="s">
        <v>167</v>
      </c>
      <c r="E150" s="206" t="s">
        <v>20</v>
      </c>
      <c r="F150" s="207" t="s">
        <v>867</v>
      </c>
      <c r="G150" s="204"/>
      <c r="H150" s="208">
        <v>200</v>
      </c>
      <c r="I150" s="209"/>
      <c r="J150" s="209"/>
      <c r="K150" s="204"/>
      <c r="L150" s="204"/>
      <c r="M150" s="210"/>
      <c r="N150" s="211"/>
      <c r="O150" s="212"/>
      <c r="P150" s="212"/>
      <c r="Q150" s="212"/>
      <c r="R150" s="212"/>
      <c r="S150" s="212"/>
      <c r="T150" s="212"/>
      <c r="U150" s="212"/>
      <c r="V150" s="212"/>
      <c r="W150" s="212"/>
      <c r="X150" s="213"/>
      <c r="AT150" s="214" t="s">
        <v>167</v>
      </c>
      <c r="AU150" s="214" t="s">
        <v>158</v>
      </c>
      <c r="AV150" s="13" t="s">
        <v>81</v>
      </c>
      <c r="AW150" s="13" t="s">
        <v>5</v>
      </c>
      <c r="AX150" s="13" t="s">
        <v>79</v>
      </c>
      <c r="AY150" s="214" t="s">
        <v>147</v>
      </c>
    </row>
    <row r="151" spans="1:65" s="12" customFormat="1" ht="20.85" customHeight="1">
      <c r="B151" s="157"/>
      <c r="C151" s="158"/>
      <c r="D151" s="159" t="s">
        <v>70</v>
      </c>
      <c r="E151" s="172" t="s">
        <v>616</v>
      </c>
      <c r="F151" s="172" t="s">
        <v>617</v>
      </c>
      <c r="G151" s="158"/>
      <c r="H151" s="158"/>
      <c r="I151" s="161"/>
      <c r="J151" s="161"/>
      <c r="K151" s="173">
        <f>BK151</f>
        <v>0</v>
      </c>
      <c r="L151" s="158"/>
      <c r="M151" s="163"/>
      <c r="N151" s="164"/>
      <c r="O151" s="165"/>
      <c r="P151" s="165"/>
      <c r="Q151" s="166">
        <f>SUM(Q152:Q158)</f>
        <v>0</v>
      </c>
      <c r="R151" s="166">
        <f>SUM(R152:R158)</f>
        <v>0</v>
      </c>
      <c r="S151" s="165"/>
      <c r="T151" s="167">
        <f>SUM(T152:T158)</f>
        <v>0</v>
      </c>
      <c r="U151" s="165"/>
      <c r="V151" s="167">
        <f>SUM(V152:V158)</f>
        <v>1.9300000000000001E-2</v>
      </c>
      <c r="W151" s="165"/>
      <c r="X151" s="168">
        <f>SUM(X152:X158)</f>
        <v>0</v>
      </c>
      <c r="AR151" s="169" t="s">
        <v>79</v>
      </c>
      <c r="AT151" s="170" t="s">
        <v>70</v>
      </c>
      <c r="AU151" s="170" t="s">
        <v>81</v>
      </c>
      <c r="AY151" s="169" t="s">
        <v>147</v>
      </c>
      <c r="BK151" s="171">
        <f>SUM(BK152:BK158)</f>
        <v>0</v>
      </c>
    </row>
    <row r="152" spans="1:65" s="2" customFormat="1" ht="24.1" customHeight="1">
      <c r="A152" s="32"/>
      <c r="B152" s="33"/>
      <c r="C152" s="174" t="s">
        <v>271</v>
      </c>
      <c r="D152" s="174" t="s">
        <v>152</v>
      </c>
      <c r="E152" s="175" t="s">
        <v>619</v>
      </c>
      <c r="F152" s="176" t="s">
        <v>620</v>
      </c>
      <c r="G152" s="177" t="s">
        <v>389</v>
      </c>
      <c r="H152" s="178">
        <v>90</v>
      </c>
      <c r="I152" s="179"/>
      <c r="J152" s="179"/>
      <c r="K152" s="180">
        <f>ROUND(P152*H152,2)</f>
        <v>0</v>
      </c>
      <c r="L152" s="176" t="s">
        <v>156</v>
      </c>
      <c r="M152" s="37"/>
      <c r="N152" s="181" t="s">
        <v>20</v>
      </c>
      <c r="O152" s="182" t="s">
        <v>40</v>
      </c>
      <c r="P152" s="183">
        <f>I152+J152</f>
        <v>0</v>
      </c>
      <c r="Q152" s="183">
        <f>ROUND(I152*H152,2)</f>
        <v>0</v>
      </c>
      <c r="R152" s="183">
        <f>ROUND(J152*H152,2)</f>
        <v>0</v>
      </c>
      <c r="S152" s="62"/>
      <c r="T152" s="184">
        <f>S152*H152</f>
        <v>0</v>
      </c>
      <c r="U152" s="184">
        <v>0</v>
      </c>
      <c r="V152" s="184">
        <f>U152*H152</f>
        <v>0</v>
      </c>
      <c r="W152" s="184">
        <v>0</v>
      </c>
      <c r="X152" s="185">
        <f>W152*H152</f>
        <v>0</v>
      </c>
      <c r="Y152" s="32"/>
      <c r="Z152" s="32"/>
      <c r="AA152" s="32"/>
      <c r="AB152" s="32"/>
      <c r="AC152" s="32"/>
      <c r="AD152" s="32"/>
      <c r="AE152" s="32"/>
      <c r="AR152" s="186" t="s">
        <v>157</v>
      </c>
      <c r="AT152" s="186" t="s">
        <v>152</v>
      </c>
      <c r="AU152" s="186" t="s">
        <v>158</v>
      </c>
      <c r="AY152" s="15" t="s">
        <v>147</v>
      </c>
      <c r="BE152" s="187">
        <f>IF(O152="základní",K152,0)</f>
        <v>0</v>
      </c>
      <c r="BF152" s="187">
        <f>IF(O152="snížená",K152,0)</f>
        <v>0</v>
      </c>
      <c r="BG152" s="187">
        <f>IF(O152="zákl. přenesená",K152,0)</f>
        <v>0</v>
      </c>
      <c r="BH152" s="187">
        <f>IF(O152="sníž. přenesená",K152,0)</f>
        <v>0</v>
      </c>
      <c r="BI152" s="187">
        <f>IF(O152="nulová",K152,0)</f>
        <v>0</v>
      </c>
      <c r="BJ152" s="15" t="s">
        <v>79</v>
      </c>
      <c r="BK152" s="187">
        <f>ROUND(P152*H152,2)</f>
        <v>0</v>
      </c>
      <c r="BL152" s="15" t="s">
        <v>157</v>
      </c>
      <c r="BM152" s="186" t="s">
        <v>868</v>
      </c>
    </row>
    <row r="153" spans="1:65" s="2" customFormat="1" ht="10.65">
      <c r="A153" s="32"/>
      <c r="B153" s="33"/>
      <c r="C153" s="34"/>
      <c r="D153" s="188" t="s">
        <v>160</v>
      </c>
      <c r="E153" s="34"/>
      <c r="F153" s="189" t="s">
        <v>622</v>
      </c>
      <c r="G153" s="34"/>
      <c r="H153" s="34"/>
      <c r="I153" s="190"/>
      <c r="J153" s="190"/>
      <c r="K153" s="34"/>
      <c r="L153" s="34"/>
      <c r="M153" s="37"/>
      <c r="N153" s="191"/>
      <c r="O153" s="192"/>
      <c r="P153" s="62"/>
      <c r="Q153" s="62"/>
      <c r="R153" s="62"/>
      <c r="S153" s="62"/>
      <c r="T153" s="62"/>
      <c r="U153" s="62"/>
      <c r="V153" s="62"/>
      <c r="W153" s="62"/>
      <c r="X153" s="63"/>
      <c r="Y153" s="32"/>
      <c r="Z153" s="32"/>
      <c r="AA153" s="32"/>
      <c r="AB153" s="32"/>
      <c r="AC153" s="32"/>
      <c r="AD153" s="32"/>
      <c r="AE153" s="32"/>
      <c r="AT153" s="15" t="s">
        <v>160</v>
      </c>
      <c r="AU153" s="15" t="s">
        <v>158</v>
      </c>
    </row>
    <row r="154" spans="1:65" s="2" customFormat="1" ht="24.1" customHeight="1">
      <c r="A154" s="32"/>
      <c r="B154" s="33"/>
      <c r="C154" s="193" t="s">
        <v>276</v>
      </c>
      <c r="D154" s="193" t="s">
        <v>162</v>
      </c>
      <c r="E154" s="194" t="s">
        <v>624</v>
      </c>
      <c r="F154" s="195" t="s">
        <v>625</v>
      </c>
      <c r="G154" s="196" t="s">
        <v>389</v>
      </c>
      <c r="H154" s="197">
        <v>90</v>
      </c>
      <c r="I154" s="198"/>
      <c r="J154" s="199"/>
      <c r="K154" s="200">
        <f>ROUND(P154*H154,2)</f>
        <v>0</v>
      </c>
      <c r="L154" s="195" t="s">
        <v>156</v>
      </c>
      <c r="M154" s="201"/>
      <c r="N154" s="202" t="s">
        <v>20</v>
      </c>
      <c r="O154" s="182" t="s">
        <v>40</v>
      </c>
      <c r="P154" s="183">
        <f>I154+J154</f>
        <v>0</v>
      </c>
      <c r="Q154" s="183">
        <f>ROUND(I154*H154,2)</f>
        <v>0</v>
      </c>
      <c r="R154" s="183">
        <f>ROUND(J154*H154,2)</f>
        <v>0</v>
      </c>
      <c r="S154" s="62"/>
      <c r="T154" s="184">
        <f>S154*H154</f>
        <v>0</v>
      </c>
      <c r="U154" s="184">
        <v>2.1000000000000001E-4</v>
      </c>
      <c r="V154" s="184">
        <f>U154*H154</f>
        <v>1.89E-2</v>
      </c>
      <c r="W154" s="184">
        <v>0</v>
      </c>
      <c r="X154" s="185">
        <f>W154*H154</f>
        <v>0</v>
      </c>
      <c r="Y154" s="32"/>
      <c r="Z154" s="32"/>
      <c r="AA154" s="32"/>
      <c r="AB154" s="32"/>
      <c r="AC154" s="32"/>
      <c r="AD154" s="32"/>
      <c r="AE154" s="32"/>
      <c r="AR154" s="186" t="s">
        <v>165</v>
      </c>
      <c r="AT154" s="186" t="s">
        <v>162</v>
      </c>
      <c r="AU154" s="186" t="s">
        <v>158</v>
      </c>
      <c r="AY154" s="15" t="s">
        <v>147</v>
      </c>
      <c r="BE154" s="187">
        <f>IF(O154="základní",K154,0)</f>
        <v>0</v>
      </c>
      <c r="BF154" s="187">
        <f>IF(O154="snížená",K154,0)</f>
        <v>0</v>
      </c>
      <c r="BG154" s="187">
        <f>IF(O154="zákl. přenesená",K154,0)</f>
        <v>0</v>
      </c>
      <c r="BH154" s="187">
        <f>IF(O154="sníž. přenesená",K154,0)</f>
        <v>0</v>
      </c>
      <c r="BI154" s="187">
        <f>IF(O154="nulová",K154,0)</f>
        <v>0</v>
      </c>
      <c r="BJ154" s="15" t="s">
        <v>79</v>
      </c>
      <c r="BK154" s="187">
        <f>ROUND(P154*H154,2)</f>
        <v>0</v>
      </c>
      <c r="BL154" s="15" t="s">
        <v>157</v>
      </c>
      <c r="BM154" s="186" t="s">
        <v>626</v>
      </c>
    </row>
    <row r="155" spans="1:65" s="2" customFormat="1" ht="49" customHeight="1">
      <c r="A155" s="32"/>
      <c r="B155" s="33"/>
      <c r="C155" s="174" t="s">
        <v>280</v>
      </c>
      <c r="D155" s="174" t="s">
        <v>152</v>
      </c>
      <c r="E155" s="175" t="s">
        <v>352</v>
      </c>
      <c r="F155" s="176" t="s">
        <v>353</v>
      </c>
      <c r="G155" s="177" t="s">
        <v>155</v>
      </c>
      <c r="H155" s="178">
        <v>8</v>
      </c>
      <c r="I155" s="179"/>
      <c r="J155" s="179"/>
      <c r="K155" s="180">
        <f>ROUND(P155*H155,2)</f>
        <v>0</v>
      </c>
      <c r="L155" s="176" t="s">
        <v>156</v>
      </c>
      <c r="M155" s="37"/>
      <c r="N155" s="181" t="s">
        <v>20</v>
      </c>
      <c r="O155" s="182" t="s">
        <v>40</v>
      </c>
      <c r="P155" s="183">
        <f>I155+J155</f>
        <v>0</v>
      </c>
      <c r="Q155" s="183">
        <f>ROUND(I155*H155,2)</f>
        <v>0</v>
      </c>
      <c r="R155" s="183">
        <f>ROUND(J155*H155,2)</f>
        <v>0</v>
      </c>
      <c r="S155" s="62"/>
      <c r="T155" s="184">
        <f>S155*H155</f>
        <v>0</v>
      </c>
      <c r="U155" s="184">
        <v>0</v>
      </c>
      <c r="V155" s="184">
        <f>U155*H155</f>
        <v>0</v>
      </c>
      <c r="W155" s="184">
        <v>0</v>
      </c>
      <c r="X155" s="185">
        <f>W155*H155</f>
        <v>0</v>
      </c>
      <c r="Y155" s="32"/>
      <c r="Z155" s="32"/>
      <c r="AA155" s="32"/>
      <c r="AB155" s="32"/>
      <c r="AC155" s="32"/>
      <c r="AD155" s="32"/>
      <c r="AE155" s="32"/>
      <c r="AR155" s="186" t="s">
        <v>157</v>
      </c>
      <c r="AT155" s="186" t="s">
        <v>152</v>
      </c>
      <c r="AU155" s="186" t="s">
        <v>158</v>
      </c>
      <c r="AY155" s="15" t="s">
        <v>147</v>
      </c>
      <c r="BE155" s="187">
        <f>IF(O155="základní",K155,0)</f>
        <v>0</v>
      </c>
      <c r="BF155" s="187">
        <f>IF(O155="snížená",K155,0)</f>
        <v>0</v>
      </c>
      <c r="BG155" s="187">
        <f>IF(O155="zákl. přenesená",K155,0)</f>
        <v>0</v>
      </c>
      <c r="BH155" s="187">
        <f>IF(O155="sníž. přenesená",K155,0)</f>
        <v>0</v>
      </c>
      <c r="BI155" s="187">
        <f>IF(O155="nulová",K155,0)</f>
        <v>0</v>
      </c>
      <c r="BJ155" s="15" t="s">
        <v>79</v>
      </c>
      <c r="BK155" s="187">
        <f>ROUND(P155*H155,2)</f>
        <v>0</v>
      </c>
      <c r="BL155" s="15" t="s">
        <v>157</v>
      </c>
      <c r="BM155" s="186" t="s">
        <v>869</v>
      </c>
    </row>
    <row r="156" spans="1:65" s="2" customFormat="1" ht="10.65">
      <c r="A156" s="32"/>
      <c r="B156" s="33"/>
      <c r="C156" s="34"/>
      <c r="D156" s="188" t="s">
        <v>160</v>
      </c>
      <c r="E156" s="34"/>
      <c r="F156" s="189" t="s">
        <v>355</v>
      </c>
      <c r="G156" s="34"/>
      <c r="H156" s="34"/>
      <c r="I156" s="190"/>
      <c r="J156" s="190"/>
      <c r="K156" s="34"/>
      <c r="L156" s="34"/>
      <c r="M156" s="37"/>
      <c r="N156" s="191"/>
      <c r="O156" s="192"/>
      <c r="P156" s="62"/>
      <c r="Q156" s="62"/>
      <c r="R156" s="62"/>
      <c r="S156" s="62"/>
      <c r="T156" s="62"/>
      <c r="U156" s="62"/>
      <c r="V156" s="62"/>
      <c r="W156" s="62"/>
      <c r="X156" s="63"/>
      <c r="Y156" s="32"/>
      <c r="Z156" s="32"/>
      <c r="AA156" s="32"/>
      <c r="AB156" s="32"/>
      <c r="AC156" s="32"/>
      <c r="AD156" s="32"/>
      <c r="AE156" s="32"/>
      <c r="AT156" s="15" t="s">
        <v>160</v>
      </c>
      <c r="AU156" s="15" t="s">
        <v>158</v>
      </c>
    </row>
    <row r="157" spans="1:65" s="2" customFormat="1" ht="24.1" customHeight="1">
      <c r="A157" s="32"/>
      <c r="B157" s="33"/>
      <c r="C157" s="193" t="s">
        <v>282</v>
      </c>
      <c r="D157" s="193" t="s">
        <v>162</v>
      </c>
      <c r="E157" s="194" t="s">
        <v>357</v>
      </c>
      <c r="F157" s="195" t="s">
        <v>358</v>
      </c>
      <c r="G157" s="196" t="s">
        <v>155</v>
      </c>
      <c r="H157" s="197">
        <v>8</v>
      </c>
      <c r="I157" s="198"/>
      <c r="J157" s="199"/>
      <c r="K157" s="200">
        <f>ROUND(P157*H157,2)</f>
        <v>0</v>
      </c>
      <c r="L157" s="195" t="s">
        <v>156</v>
      </c>
      <c r="M157" s="201"/>
      <c r="N157" s="202" t="s">
        <v>20</v>
      </c>
      <c r="O157" s="182" t="s">
        <v>40</v>
      </c>
      <c r="P157" s="183">
        <f>I157+J157</f>
        <v>0</v>
      </c>
      <c r="Q157" s="183">
        <f>ROUND(I157*H157,2)</f>
        <v>0</v>
      </c>
      <c r="R157" s="183">
        <f>ROUND(J157*H157,2)</f>
        <v>0</v>
      </c>
      <c r="S157" s="62"/>
      <c r="T157" s="184">
        <f>S157*H157</f>
        <v>0</v>
      </c>
      <c r="U157" s="184">
        <v>5.0000000000000002E-5</v>
      </c>
      <c r="V157" s="184">
        <f>U157*H157</f>
        <v>4.0000000000000002E-4</v>
      </c>
      <c r="W157" s="184">
        <v>0</v>
      </c>
      <c r="X157" s="185">
        <f>W157*H157</f>
        <v>0</v>
      </c>
      <c r="Y157" s="32"/>
      <c r="Z157" s="32"/>
      <c r="AA157" s="32"/>
      <c r="AB157" s="32"/>
      <c r="AC157" s="32"/>
      <c r="AD157" s="32"/>
      <c r="AE157" s="32"/>
      <c r="AR157" s="186" t="s">
        <v>165</v>
      </c>
      <c r="AT157" s="186" t="s">
        <v>162</v>
      </c>
      <c r="AU157" s="186" t="s">
        <v>158</v>
      </c>
      <c r="AY157" s="15" t="s">
        <v>147</v>
      </c>
      <c r="BE157" s="187">
        <f>IF(O157="základní",K157,0)</f>
        <v>0</v>
      </c>
      <c r="BF157" s="187">
        <f>IF(O157="snížená",K157,0)</f>
        <v>0</v>
      </c>
      <c r="BG157" s="187">
        <f>IF(O157="zákl. přenesená",K157,0)</f>
        <v>0</v>
      </c>
      <c r="BH157" s="187">
        <f>IF(O157="sníž. přenesená",K157,0)</f>
        <v>0</v>
      </c>
      <c r="BI157" s="187">
        <f>IF(O157="nulová",K157,0)</f>
        <v>0</v>
      </c>
      <c r="BJ157" s="15" t="s">
        <v>79</v>
      </c>
      <c r="BK157" s="187">
        <f>ROUND(P157*H157,2)</f>
        <v>0</v>
      </c>
      <c r="BL157" s="15" t="s">
        <v>157</v>
      </c>
      <c r="BM157" s="186" t="s">
        <v>870</v>
      </c>
    </row>
    <row r="158" spans="1:65" s="13" customFormat="1" ht="10.65">
      <c r="B158" s="203"/>
      <c r="C158" s="204"/>
      <c r="D158" s="205" t="s">
        <v>167</v>
      </c>
      <c r="E158" s="206" t="s">
        <v>20</v>
      </c>
      <c r="F158" s="207" t="s">
        <v>854</v>
      </c>
      <c r="G158" s="204"/>
      <c r="H158" s="208">
        <v>8</v>
      </c>
      <c r="I158" s="209"/>
      <c r="J158" s="209"/>
      <c r="K158" s="204"/>
      <c r="L158" s="204"/>
      <c r="M158" s="210"/>
      <c r="N158" s="211"/>
      <c r="O158" s="212"/>
      <c r="P158" s="212"/>
      <c r="Q158" s="212"/>
      <c r="R158" s="212"/>
      <c r="S158" s="212"/>
      <c r="T158" s="212"/>
      <c r="U158" s="212"/>
      <c r="V158" s="212"/>
      <c r="W158" s="212"/>
      <c r="X158" s="213"/>
      <c r="AT158" s="214" t="s">
        <v>167</v>
      </c>
      <c r="AU158" s="214" t="s">
        <v>158</v>
      </c>
      <c r="AV158" s="13" t="s">
        <v>81</v>
      </c>
      <c r="AW158" s="13" t="s">
        <v>5</v>
      </c>
      <c r="AX158" s="13" t="s">
        <v>79</v>
      </c>
      <c r="AY158" s="214" t="s">
        <v>147</v>
      </c>
    </row>
    <row r="159" spans="1:65" s="12" customFormat="1" ht="20.85" customHeight="1">
      <c r="B159" s="157"/>
      <c r="C159" s="158"/>
      <c r="D159" s="159" t="s">
        <v>70</v>
      </c>
      <c r="E159" s="172" t="s">
        <v>633</v>
      </c>
      <c r="F159" s="172" t="s">
        <v>645</v>
      </c>
      <c r="G159" s="158"/>
      <c r="H159" s="158"/>
      <c r="I159" s="161"/>
      <c r="J159" s="161"/>
      <c r="K159" s="173">
        <f>BK159</f>
        <v>0</v>
      </c>
      <c r="L159" s="158"/>
      <c r="M159" s="163"/>
      <c r="N159" s="164"/>
      <c r="O159" s="165"/>
      <c r="P159" s="165"/>
      <c r="Q159" s="166">
        <f>SUM(Q160:Q167)</f>
        <v>0</v>
      </c>
      <c r="R159" s="166">
        <f>SUM(R160:R167)</f>
        <v>0</v>
      </c>
      <c r="S159" s="165"/>
      <c r="T159" s="167">
        <f>SUM(T160:T167)</f>
        <v>0</v>
      </c>
      <c r="U159" s="165"/>
      <c r="V159" s="167">
        <f>SUM(V160:V167)</f>
        <v>4.2500000000000003E-3</v>
      </c>
      <c r="W159" s="165"/>
      <c r="X159" s="168">
        <f>SUM(X160:X167)</f>
        <v>0</v>
      </c>
      <c r="AR159" s="169" t="s">
        <v>79</v>
      </c>
      <c r="AT159" s="170" t="s">
        <v>70</v>
      </c>
      <c r="AU159" s="170" t="s">
        <v>81</v>
      </c>
      <c r="AY159" s="169" t="s">
        <v>147</v>
      </c>
      <c r="BK159" s="171">
        <f>SUM(BK160:BK167)</f>
        <v>0</v>
      </c>
    </row>
    <row r="160" spans="1:65" s="2" customFormat="1" ht="22.55">
      <c r="A160" s="32"/>
      <c r="B160" s="33"/>
      <c r="C160" s="174" t="s">
        <v>286</v>
      </c>
      <c r="D160" s="174" t="s">
        <v>152</v>
      </c>
      <c r="E160" s="175" t="s">
        <v>647</v>
      </c>
      <c r="F160" s="176" t="s">
        <v>648</v>
      </c>
      <c r="G160" s="177" t="s">
        <v>389</v>
      </c>
      <c r="H160" s="178">
        <v>60</v>
      </c>
      <c r="I160" s="179"/>
      <c r="J160" s="179"/>
      <c r="K160" s="180">
        <f>ROUND(P160*H160,2)</f>
        <v>0</v>
      </c>
      <c r="L160" s="176" t="s">
        <v>156</v>
      </c>
      <c r="M160" s="37"/>
      <c r="N160" s="181" t="s">
        <v>20</v>
      </c>
      <c r="O160" s="182" t="s">
        <v>40</v>
      </c>
      <c r="P160" s="183">
        <f>I160+J160</f>
        <v>0</v>
      </c>
      <c r="Q160" s="183">
        <f>ROUND(I160*H160,2)</f>
        <v>0</v>
      </c>
      <c r="R160" s="183">
        <f>ROUND(J160*H160,2)</f>
        <v>0</v>
      </c>
      <c r="S160" s="62"/>
      <c r="T160" s="184">
        <f>S160*H160</f>
        <v>0</v>
      </c>
      <c r="U160" s="184">
        <v>0</v>
      </c>
      <c r="V160" s="184">
        <f>U160*H160</f>
        <v>0</v>
      </c>
      <c r="W160" s="184">
        <v>0</v>
      </c>
      <c r="X160" s="185">
        <f>W160*H160</f>
        <v>0</v>
      </c>
      <c r="Y160" s="32"/>
      <c r="Z160" s="32"/>
      <c r="AA160" s="32"/>
      <c r="AB160" s="32"/>
      <c r="AC160" s="32"/>
      <c r="AD160" s="32"/>
      <c r="AE160" s="32"/>
      <c r="AR160" s="186" t="s">
        <v>157</v>
      </c>
      <c r="AT160" s="186" t="s">
        <v>152</v>
      </c>
      <c r="AU160" s="186" t="s">
        <v>158</v>
      </c>
      <c r="AY160" s="15" t="s">
        <v>147</v>
      </c>
      <c r="BE160" s="187">
        <f>IF(O160="základní",K160,0)</f>
        <v>0</v>
      </c>
      <c r="BF160" s="187">
        <f>IF(O160="snížená",K160,0)</f>
        <v>0</v>
      </c>
      <c r="BG160" s="187">
        <f>IF(O160="zákl. přenesená",K160,0)</f>
        <v>0</v>
      </c>
      <c r="BH160" s="187">
        <f>IF(O160="sníž. přenesená",K160,0)</f>
        <v>0</v>
      </c>
      <c r="BI160" s="187">
        <f>IF(O160="nulová",K160,0)</f>
        <v>0</v>
      </c>
      <c r="BJ160" s="15" t="s">
        <v>79</v>
      </c>
      <c r="BK160" s="187">
        <f>ROUND(P160*H160,2)</f>
        <v>0</v>
      </c>
      <c r="BL160" s="15" t="s">
        <v>157</v>
      </c>
      <c r="BM160" s="186" t="s">
        <v>649</v>
      </c>
    </row>
    <row r="161" spans="1:65" s="2" customFormat="1" ht="10.65">
      <c r="A161" s="32"/>
      <c r="B161" s="33"/>
      <c r="C161" s="34"/>
      <c r="D161" s="188" t="s">
        <v>160</v>
      </c>
      <c r="E161" s="34"/>
      <c r="F161" s="189" t="s">
        <v>650</v>
      </c>
      <c r="G161" s="34"/>
      <c r="H161" s="34"/>
      <c r="I161" s="190"/>
      <c r="J161" s="190"/>
      <c r="K161" s="34"/>
      <c r="L161" s="34"/>
      <c r="M161" s="37"/>
      <c r="N161" s="191"/>
      <c r="O161" s="192"/>
      <c r="P161" s="62"/>
      <c r="Q161" s="62"/>
      <c r="R161" s="62"/>
      <c r="S161" s="62"/>
      <c r="T161" s="62"/>
      <c r="U161" s="62"/>
      <c r="V161" s="62"/>
      <c r="W161" s="62"/>
      <c r="X161" s="63"/>
      <c r="Y161" s="32"/>
      <c r="Z161" s="32"/>
      <c r="AA161" s="32"/>
      <c r="AB161" s="32"/>
      <c r="AC161" s="32"/>
      <c r="AD161" s="32"/>
      <c r="AE161" s="32"/>
      <c r="AT161" s="15" t="s">
        <v>160</v>
      </c>
      <c r="AU161" s="15" t="s">
        <v>158</v>
      </c>
    </row>
    <row r="162" spans="1:65" s="2" customFormat="1" ht="24.1" customHeight="1">
      <c r="A162" s="32"/>
      <c r="B162" s="33"/>
      <c r="C162" s="193" t="s">
        <v>292</v>
      </c>
      <c r="D162" s="193" t="s">
        <v>162</v>
      </c>
      <c r="E162" s="194" t="s">
        <v>652</v>
      </c>
      <c r="F162" s="195" t="s">
        <v>653</v>
      </c>
      <c r="G162" s="196" t="s">
        <v>654</v>
      </c>
      <c r="H162" s="197">
        <v>1</v>
      </c>
      <c r="I162" s="198"/>
      <c r="J162" s="199"/>
      <c r="K162" s="200">
        <f>ROUND(P162*H162,2)</f>
        <v>0</v>
      </c>
      <c r="L162" s="195" t="s">
        <v>156</v>
      </c>
      <c r="M162" s="201"/>
      <c r="N162" s="202" t="s">
        <v>20</v>
      </c>
      <c r="O162" s="182" t="s">
        <v>40</v>
      </c>
      <c r="P162" s="183">
        <f>I162+J162</f>
        <v>0</v>
      </c>
      <c r="Q162" s="183">
        <f>ROUND(I162*H162,2)</f>
        <v>0</v>
      </c>
      <c r="R162" s="183">
        <f>ROUND(J162*H162,2)</f>
        <v>0</v>
      </c>
      <c r="S162" s="62"/>
      <c r="T162" s="184">
        <f>S162*H162</f>
        <v>0</v>
      </c>
      <c r="U162" s="184">
        <v>3.16E-3</v>
      </c>
      <c r="V162" s="184">
        <f>U162*H162</f>
        <v>3.16E-3</v>
      </c>
      <c r="W162" s="184">
        <v>0</v>
      </c>
      <c r="X162" s="185">
        <f>W162*H162</f>
        <v>0</v>
      </c>
      <c r="Y162" s="32"/>
      <c r="Z162" s="32"/>
      <c r="AA162" s="32"/>
      <c r="AB162" s="32"/>
      <c r="AC162" s="32"/>
      <c r="AD162" s="32"/>
      <c r="AE162" s="32"/>
      <c r="AR162" s="186" t="s">
        <v>165</v>
      </c>
      <c r="AT162" s="186" t="s">
        <v>162</v>
      </c>
      <c r="AU162" s="186" t="s">
        <v>158</v>
      </c>
      <c r="AY162" s="15" t="s">
        <v>147</v>
      </c>
      <c r="BE162" s="187">
        <f>IF(O162="základní",K162,0)</f>
        <v>0</v>
      </c>
      <c r="BF162" s="187">
        <f>IF(O162="snížená",K162,0)</f>
        <v>0</v>
      </c>
      <c r="BG162" s="187">
        <f>IF(O162="zákl. přenesená",K162,0)</f>
        <v>0</v>
      </c>
      <c r="BH162" s="187">
        <f>IF(O162="sníž. přenesená",K162,0)</f>
        <v>0</v>
      </c>
      <c r="BI162" s="187">
        <f>IF(O162="nulová",K162,0)</f>
        <v>0</v>
      </c>
      <c r="BJ162" s="15" t="s">
        <v>79</v>
      </c>
      <c r="BK162" s="187">
        <f>ROUND(P162*H162,2)</f>
        <v>0</v>
      </c>
      <c r="BL162" s="15" t="s">
        <v>157</v>
      </c>
      <c r="BM162" s="186" t="s">
        <v>655</v>
      </c>
    </row>
    <row r="163" spans="1:65" s="2" customFormat="1" ht="24.1" customHeight="1">
      <c r="A163" s="32"/>
      <c r="B163" s="33"/>
      <c r="C163" s="193" t="s">
        <v>298</v>
      </c>
      <c r="D163" s="193" t="s">
        <v>162</v>
      </c>
      <c r="E163" s="194" t="s">
        <v>657</v>
      </c>
      <c r="F163" s="195" t="s">
        <v>658</v>
      </c>
      <c r="G163" s="196" t="s">
        <v>654</v>
      </c>
      <c r="H163" s="197">
        <v>1</v>
      </c>
      <c r="I163" s="198"/>
      <c r="J163" s="199"/>
      <c r="K163" s="200">
        <f>ROUND(P163*H163,2)</f>
        <v>0</v>
      </c>
      <c r="L163" s="195" t="s">
        <v>156</v>
      </c>
      <c r="M163" s="201"/>
      <c r="N163" s="202" t="s">
        <v>20</v>
      </c>
      <c r="O163" s="182" t="s">
        <v>40</v>
      </c>
      <c r="P163" s="183">
        <f>I163+J163</f>
        <v>0</v>
      </c>
      <c r="Q163" s="183">
        <f>ROUND(I163*H163,2)</f>
        <v>0</v>
      </c>
      <c r="R163" s="183">
        <f>ROUND(J163*H163,2)</f>
        <v>0</v>
      </c>
      <c r="S163" s="62"/>
      <c r="T163" s="184">
        <f>S163*H163</f>
        <v>0</v>
      </c>
      <c r="U163" s="184">
        <v>1.09E-3</v>
      </c>
      <c r="V163" s="184">
        <f>U163*H163</f>
        <v>1.09E-3</v>
      </c>
      <c r="W163" s="184">
        <v>0</v>
      </c>
      <c r="X163" s="185">
        <f>W163*H163</f>
        <v>0</v>
      </c>
      <c r="Y163" s="32"/>
      <c r="Z163" s="32"/>
      <c r="AA163" s="32"/>
      <c r="AB163" s="32"/>
      <c r="AC163" s="32"/>
      <c r="AD163" s="32"/>
      <c r="AE163" s="32"/>
      <c r="AR163" s="186" t="s">
        <v>165</v>
      </c>
      <c r="AT163" s="186" t="s">
        <v>162</v>
      </c>
      <c r="AU163" s="186" t="s">
        <v>158</v>
      </c>
      <c r="AY163" s="15" t="s">
        <v>147</v>
      </c>
      <c r="BE163" s="187">
        <f>IF(O163="základní",K163,0)</f>
        <v>0</v>
      </c>
      <c r="BF163" s="187">
        <f>IF(O163="snížená",K163,0)</f>
        <v>0</v>
      </c>
      <c r="BG163" s="187">
        <f>IF(O163="zákl. přenesená",K163,0)</f>
        <v>0</v>
      </c>
      <c r="BH163" s="187">
        <f>IF(O163="sníž. přenesená",K163,0)</f>
        <v>0</v>
      </c>
      <c r="BI163" s="187">
        <f>IF(O163="nulová",K163,0)</f>
        <v>0</v>
      </c>
      <c r="BJ163" s="15" t="s">
        <v>79</v>
      </c>
      <c r="BK163" s="187">
        <f>ROUND(P163*H163,2)</f>
        <v>0</v>
      </c>
      <c r="BL163" s="15" t="s">
        <v>157</v>
      </c>
      <c r="BM163" s="186" t="s">
        <v>659</v>
      </c>
    </row>
    <row r="164" spans="1:65" s="2" customFormat="1" ht="24.1" customHeight="1">
      <c r="A164" s="32"/>
      <c r="B164" s="33"/>
      <c r="C164" s="174" t="s">
        <v>300</v>
      </c>
      <c r="D164" s="174" t="s">
        <v>152</v>
      </c>
      <c r="E164" s="175" t="s">
        <v>661</v>
      </c>
      <c r="F164" s="176" t="s">
        <v>662</v>
      </c>
      <c r="G164" s="177" t="s">
        <v>389</v>
      </c>
      <c r="H164" s="178">
        <v>200</v>
      </c>
      <c r="I164" s="179"/>
      <c r="J164" s="179"/>
      <c r="K164" s="180">
        <f>ROUND(P164*H164,2)</f>
        <v>0</v>
      </c>
      <c r="L164" s="176" t="s">
        <v>156</v>
      </c>
      <c r="M164" s="37"/>
      <c r="N164" s="181" t="s">
        <v>20</v>
      </c>
      <c r="O164" s="182" t="s">
        <v>40</v>
      </c>
      <c r="P164" s="183">
        <f>I164+J164</f>
        <v>0</v>
      </c>
      <c r="Q164" s="183">
        <f>ROUND(I164*H164,2)</f>
        <v>0</v>
      </c>
      <c r="R164" s="183">
        <f>ROUND(J164*H164,2)</f>
        <v>0</v>
      </c>
      <c r="S164" s="62"/>
      <c r="T164" s="184">
        <f>S164*H164</f>
        <v>0</v>
      </c>
      <c r="U164" s="184">
        <v>0</v>
      </c>
      <c r="V164" s="184">
        <f>U164*H164</f>
        <v>0</v>
      </c>
      <c r="W164" s="184">
        <v>0</v>
      </c>
      <c r="X164" s="185">
        <f>W164*H164</f>
        <v>0</v>
      </c>
      <c r="Y164" s="32"/>
      <c r="Z164" s="32"/>
      <c r="AA164" s="32"/>
      <c r="AB164" s="32"/>
      <c r="AC164" s="32"/>
      <c r="AD164" s="32"/>
      <c r="AE164" s="32"/>
      <c r="AR164" s="186" t="s">
        <v>157</v>
      </c>
      <c r="AT164" s="186" t="s">
        <v>152</v>
      </c>
      <c r="AU164" s="186" t="s">
        <v>158</v>
      </c>
      <c r="AY164" s="15" t="s">
        <v>147</v>
      </c>
      <c r="BE164" s="187">
        <f>IF(O164="základní",K164,0)</f>
        <v>0</v>
      </c>
      <c r="BF164" s="187">
        <f>IF(O164="snížená",K164,0)</f>
        <v>0</v>
      </c>
      <c r="BG164" s="187">
        <f>IF(O164="zákl. přenesená",K164,0)</f>
        <v>0</v>
      </c>
      <c r="BH164" s="187">
        <f>IF(O164="sníž. přenesená",K164,0)</f>
        <v>0</v>
      </c>
      <c r="BI164" s="187">
        <f>IF(O164="nulová",K164,0)</f>
        <v>0</v>
      </c>
      <c r="BJ164" s="15" t="s">
        <v>79</v>
      </c>
      <c r="BK164" s="187">
        <f>ROUND(P164*H164,2)</f>
        <v>0</v>
      </c>
      <c r="BL164" s="15" t="s">
        <v>157</v>
      </c>
      <c r="BM164" s="186" t="s">
        <v>663</v>
      </c>
    </row>
    <row r="165" spans="1:65" s="2" customFormat="1" ht="10.65">
      <c r="A165" s="32"/>
      <c r="B165" s="33"/>
      <c r="C165" s="34"/>
      <c r="D165" s="188" t="s">
        <v>160</v>
      </c>
      <c r="E165" s="34"/>
      <c r="F165" s="189" t="s">
        <v>664</v>
      </c>
      <c r="G165" s="34"/>
      <c r="H165" s="34"/>
      <c r="I165" s="190"/>
      <c r="J165" s="190"/>
      <c r="K165" s="34"/>
      <c r="L165" s="34"/>
      <c r="M165" s="37"/>
      <c r="N165" s="191"/>
      <c r="O165" s="192"/>
      <c r="P165" s="62"/>
      <c r="Q165" s="62"/>
      <c r="R165" s="62"/>
      <c r="S165" s="62"/>
      <c r="T165" s="62"/>
      <c r="U165" s="62"/>
      <c r="V165" s="62"/>
      <c r="W165" s="62"/>
      <c r="X165" s="63"/>
      <c r="Y165" s="32"/>
      <c r="Z165" s="32"/>
      <c r="AA165" s="32"/>
      <c r="AB165" s="32"/>
      <c r="AC165" s="32"/>
      <c r="AD165" s="32"/>
      <c r="AE165" s="32"/>
      <c r="AT165" s="15" t="s">
        <v>160</v>
      </c>
      <c r="AU165" s="15" t="s">
        <v>158</v>
      </c>
    </row>
    <row r="166" spans="1:65" s="2" customFormat="1" ht="21.8" customHeight="1">
      <c r="A166" s="32"/>
      <c r="B166" s="33"/>
      <c r="C166" s="193" t="s">
        <v>165</v>
      </c>
      <c r="D166" s="193" t="s">
        <v>162</v>
      </c>
      <c r="E166" s="194" t="s">
        <v>666</v>
      </c>
      <c r="F166" s="195" t="s">
        <v>667</v>
      </c>
      <c r="G166" s="196" t="s">
        <v>155</v>
      </c>
      <c r="H166" s="197">
        <v>10</v>
      </c>
      <c r="I166" s="198"/>
      <c r="J166" s="199"/>
      <c r="K166" s="200">
        <f>ROUND(P166*H166,2)</f>
        <v>0</v>
      </c>
      <c r="L166" s="195" t="s">
        <v>20</v>
      </c>
      <c r="M166" s="201"/>
      <c r="N166" s="202" t="s">
        <v>20</v>
      </c>
      <c r="O166" s="182" t="s">
        <v>40</v>
      </c>
      <c r="P166" s="183">
        <f>I166+J166</f>
        <v>0</v>
      </c>
      <c r="Q166" s="183">
        <f>ROUND(I166*H166,2)</f>
        <v>0</v>
      </c>
      <c r="R166" s="183">
        <f>ROUND(J166*H166,2)</f>
        <v>0</v>
      </c>
      <c r="S166" s="62"/>
      <c r="T166" s="184">
        <f>S166*H166</f>
        <v>0</v>
      </c>
      <c r="U166" s="184">
        <v>0</v>
      </c>
      <c r="V166" s="184">
        <f>U166*H166</f>
        <v>0</v>
      </c>
      <c r="W166" s="184">
        <v>0</v>
      </c>
      <c r="X166" s="185">
        <f>W166*H166</f>
        <v>0</v>
      </c>
      <c r="Y166" s="32"/>
      <c r="Z166" s="32"/>
      <c r="AA166" s="32"/>
      <c r="AB166" s="32"/>
      <c r="AC166" s="32"/>
      <c r="AD166" s="32"/>
      <c r="AE166" s="32"/>
      <c r="AR166" s="186" t="s">
        <v>165</v>
      </c>
      <c r="AT166" s="186" t="s">
        <v>162</v>
      </c>
      <c r="AU166" s="186" t="s">
        <v>158</v>
      </c>
      <c r="AY166" s="15" t="s">
        <v>147</v>
      </c>
      <c r="BE166" s="187">
        <f>IF(O166="základní",K166,0)</f>
        <v>0</v>
      </c>
      <c r="BF166" s="187">
        <f>IF(O166="snížená",K166,0)</f>
        <v>0</v>
      </c>
      <c r="BG166" s="187">
        <f>IF(O166="zákl. přenesená",K166,0)</f>
        <v>0</v>
      </c>
      <c r="BH166" s="187">
        <f>IF(O166="sníž. přenesená",K166,0)</f>
        <v>0</v>
      </c>
      <c r="BI166" s="187">
        <f>IF(O166="nulová",K166,0)</f>
        <v>0</v>
      </c>
      <c r="BJ166" s="15" t="s">
        <v>79</v>
      </c>
      <c r="BK166" s="187">
        <f>ROUND(P166*H166,2)</f>
        <v>0</v>
      </c>
      <c r="BL166" s="15" t="s">
        <v>157</v>
      </c>
      <c r="BM166" s="186" t="s">
        <v>668</v>
      </c>
    </row>
    <row r="167" spans="1:65" s="2" customFormat="1" ht="24.1" customHeight="1">
      <c r="A167" s="32"/>
      <c r="B167" s="33"/>
      <c r="C167" s="193" t="s">
        <v>303</v>
      </c>
      <c r="D167" s="193" t="s">
        <v>162</v>
      </c>
      <c r="E167" s="194" t="s">
        <v>670</v>
      </c>
      <c r="F167" s="195" t="s">
        <v>671</v>
      </c>
      <c r="G167" s="196" t="s">
        <v>155</v>
      </c>
      <c r="H167" s="197">
        <v>5</v>
      </c>
      <c r="I167" s="198"/>
      <c r="J167" s="199"/>
      <c r="K167" s="200">
        <f>ROUND(P167*H167,2)</f>
        <v>0</v>
      </c>
      <c r="L167" s="195" t="s">
        <v>20</v>
      </c>
      <c r="M167" s="201"/>
      <c r="N167" s="202" t="s">
        <v>20</v>
      </c>
      <c r="O167" s="182" t="s">
        <v>40</v>
      </c>
      <c r="P167" s="183">
        <f>I167+J167</f>
        <v>0</v>
      </c>
      <c r="Q167" s="183">
        <f>ROUND(I167*H167,2)</f>
        <v>0</v>
      </c>
      <c r="R167" s="183">
        <f>ROUND(J167*H167,2)</f>
        <v>0</v>
      </c>
      <c r="S167" s="62"/>
      <c r="T167" s="184">
        <f>S167*H167</f>
        <v>0</v>
      </c>
      <c r="U167" s="184">
        <v>0</v>
      </c>
      <c r="V167" s="184">
        <f>U167*H167</f>
        <v>0</v>
      </c>
      <c r="W167" s="184">
        <v>0</v>
      </c>
      <c r="X167" s="185">
        <f>W167*H167</f>
        <v>0</v>
      </c>
      <c r="Y167" s="32"/>
      <c r="Z167" s="32"/>
      <c r="AA167" s="32"/>
      <c r="AB167" s="32"/>
      <c r="AC167" s="32"/>
      <c r="AD167" s="32"/>
      <c r="AE167" s="32"/>
      <c r="AR167" s="186" t="s">
        <v>165</v>
      </c>
      <c r="AT167" s="186" t="s">
        <v>162</v>
      </c>
      <c r="AU167" s="186" t="s">
        <v>158</v>
      </c>
      <c r="AY167" s="15" t="s">
        <v>147</v>
      </c>
      <c r="BE167" s="187">
        <f>IF(O167="základní",K167,0)</f>
        <v>0</v>
      </c>
      <c r="BF167" s="187">
        <f>IF(O167="snížená",K167,0)</f>
        <v>0</v>
      </c>
      <c r="BG167" s="187">
        <f>IF(O167="zákl. přenesená",K167,0)</f>
        <v>0</v>
      </c>
      <c r="BH167" s="187">
        <f>IF(O167="sníž. přenesená",K167,0)</f>
        <v>0</v>
      </c>
      <c r="BI167" s="187">
        <f>IF(O167="nulová",K167,0)</f>
        <v>0</v>
      </c>
      <c r="BJ167" s="15" t="s">
        <v>79</v>
      </c>
      <c r="BK167" s="187">
        <f>ROUND(P167*H167,2)</f>
        <v>0</v>
      </c>
      <c r="BL167" s="15" t="s">
        <v>157</v>
      </c>
      <c r="BM167" s="186" t="s">
        <v>672</v>
      </c>
    </row>
    <row r="168" spans="1:65" s="12" customFormat="1" ht="20.85" customHeight="1">
      <c r="B168" s="157"/>
      <c r="C168" s="158"/>
      <c r="D168" s="159" t="s">
        <v>70</v>
      </c>
      <c r="E168" s="172" t="s">
        <v>644</v>
      </c>
      <c r="F168" s="172" t="s">
        <v>674</v>
      </c>
      <c r="G168" s="158"/>
      <c r="H168" s="158"/>
      <c r="I168" s="161"/>
      <c r="J168" s="161"/>
      <c r="K168" s="173">
        <f>BK168</f>
        <v>0</v>
      </c>
      <c r="L168" s="158"/>
      <c r="M168" s="163"/>
      <c r="N168" s="164"/>
      <c r="O168" s="165"/>
      <c r="P168" s="165"/>
      <c r="Q168" s="166">
        <f>SUM(Q169:Q188)</f>
        <v>0</v>
      </c>
      <c r="R168" s="166">
        <f>SUM(R169:R188)</f>
        <v>0</v>
      </c>
      <c r="S168" s="165"/>
      <c r="T168" s="167">
        <f>SUM(T169:T188)</f>
        <v>0</v>
      </c>
      <c r="U168" s="165"/>
      <c r="V168" s="167">
        <f>SUM(V169:V188)</f>
        <v>8.8399999999999989E-3</v>
      </c>
      <c r="W168" s="165"/>
      <c r="X168" s="168">
        <f>SUM(X169:X188)</f>
        <v>0.42099999999999999</v>
      </c>
      <c r="AR168" s="169" t="s">
        <v>79</v>
      </c>
      <c r="AT168" s="170" t="s">
        <v>70</v>
      </c>
      <c r="AU168" s="170" t="s">
        <v>81</v>
      </c>
      <c r="AY168" s="169" t="s">
        <v>147</v>
      </c>
      <c r="BK168" s="171">
        <f>SUM(BK169:BK188)</f>
        <v>0</v>
      </c>
    </row>
    <row r="169" spans="1:65" s="2" customFormat="1" ht="24.1" customHeight="1">
      <c r="A169" s="32"/>
      <c r="B169" s="33"/>
      <c r="C169" s="174" t="s">
        <v>305</v>
      </c>
      <c r="D169" s="174" t="s">
        <v>152</v>
      </c>
      <c r="E169" s="175" t="s">
        <v>676</v>
      </c>
      <c r="F169" s="176" t="s">
        <v>677</v>
      </c>
      <c r="G169" s="177" t="s">
        <v>155</v>
      </c>
      <c r="H169" s="178">
        <v>13</v>
      </c>
      <c r="I169" s="179"/>
      <c r="J169" s="179"/>
      <c r="K169" s="180">
        <f>ROUND(P169*H169,2)</f>
        <v>0</v>
      </c>
      <c r="L169" s="176" t="s">
        <v>156</v>
      </c>
      <c r="M169" s="37"/>
      <c r="N169" s="181" t="s">
        <v>20</v>
      </c>
      <c r="O169" s="182" t="s">
        <v>40</v>
      </c>
      <c r="P169" s="183">
        <f>I169+J169</f>
        <v>0</v>
      </c>
      <c r="Q169" s="183">
        <f>ROUND(I169*H169,2)</f>
        <v>0</v>
      </c>
      <c r="R169" s="183">
        <f>ROUND(J169*H169,2)</f>
        <v>0</v>
      </c>
      <c r="S169" s="62"/>
      <c r="T169" s="184">
        <f>S169*H169</f>
        <v>0</v>
      </c>
      <c r="U169" s="184">
        <v>0</v>
      </c>
      <c r="V169" s="184">
        <f>U169*H169</f>
        <v>0</v>
      </c>
      <c r="W169" s="184">
        <v>4.0000000000000001E-3</v>
      </c>
      <c r="X169" s="185">
        <f>W169*H169</f>
        <v>5.2000000000000005E-2</v>
      </c>
      <c r="Y169" s="32"/>
      <c r="Z169" s="32"/>
      <c r="AA169" s="32"/>
      <c r="AB169" s="32"/>
      <c r="AC169" s="32"/>
      <c r="AD169" s="32"/>
      <c r="AE169" s="32"/>
      <c r="AR169" s="186" t="s">
        <v>403</v>
      </c>
      <c r="AT169" s="186" t="s">
        <v>152</v>
      </c>
      <c r="AU169" s="186" t="s">
        <v>158</v>
      </c>
      <c r="AY169" s="15" t="s">
        <v>147</v>
      </c>
      <c r="BE169" s="187">
        <f>IF(O169="základní",K169,0)</f>
        <v>0</v>
      </c>
      <c r="BF169" s="187">
        <f>IF(O169="snížená",K169,0)</f>
        <v>0</v>
      </c>
      <c r="BG169" s="187">
        <f>IF(O169="zákl. přenesená",K169,0)</f>
        <v>0</v>
      </c>
      <c r="BH169" s="187">
        <f>IF(O169="sníž. přenesená",K169,0)</f>
        <v>0</v>
      </c>
      <c r="BI169" s="187">
        <f>IF(O169="nulová",K169,0)</f>
        <v>0</v>
      </c>
      <c r="BJ169" s="15" t="s">
        <v>79</v>
      </c>
      <c r="BK169" s="187">
        <f>ROUND(P169*H169,2)</f>
        <v>0</v>
      </c>
      <c r="BL169" s="15" t="s">
        <v>403</v>
      </c>
      <c r="BM169" s="186" t="s">
        <v>678</v>
      </c>
    </row>
    <row r="170" spans="1:65" s="2" customFormat="1" ht="10.65">
      <c r="A170" s="32"/>
      <c r="B170" s="33"/>
      <c r="C170" s="34"/>
      <c r="D170" s="188" t="s">
        <v>160</v>
      </c>
      <c r="E170" s="34"/>
      <c r="F170" s="189" t="s">
        <v>679</v>
      </c>
      <c r="G170" s="34"/>
      <c r="H170" s="34"/>
      <c r="I170" s="190"/>
      <c r="J170" s="190"/>
      <c r="K170" s="34"/>
      <c r="L170" s="34"/>
      <c r="M170" s="37"/>
      <c r="N170" s="191"/>
      <c r="O170" s="192"/>
      <c r="P170" s="62"/>
      <c r="Q170" s="62"/>
      <c r="R170" s="62"/>
      <c r="S170" s="62"/>
      <c r="T170" s="62"/>
      <c r="U170" s="62"/>
      <c r="V170" s="62"/>
      <c r="W170" s="62"/>
      <c r="X170" s="63"/>
      <c r="Y170" s="32"/>
      <c r="Z170" s="32"/>
      <c r="AA170" s="32"/>
      <c r="AB170" s="32"/>
      <c r="AC170" s="32"/>
      <c r="AD170" s="32"/>
      <c r="AE170" s="32"/>
      <c r="AT170" s="15" t="s">
        <v>160</v>
      </c>
      <c r="AU170" s="15" t="s">
        <v>158</v>
      </c>
    </row>
    <row r="171" spans="1:65" s="13" customFormat="1" ht="10.65">
      <c r="B171" s="203"/>
      <c r="C171" s="204"/>
      <c r="D171" s="205" t="s">
        <v>167</v>
      </c>
      <c r="E171" s="206" t="s">
        <v>20</v>
      </c>
      <c r="F171" s="207" t="s">
        <v>871</v>
      </c>
      <c r="G171" s="204"/>
      <c r="H171" s="208">
        <v>13</v>
      </c>
      <c r="I171" s="209"/>
      <c r="J171" s="209"/>
      <c r="K171" s="204"/>
      <c r="L171" s="204"/>
      <c r="M171" s="210"/>
      <c r="N171" s="211"/>
      <c r="O171" s="212"/>
      <c r="P171" s="212"/>
      <c r="Q171" s="212"/>
      <c r="R171" s="212"/>
      <c r="S171" s="212"/>
      <c r="T171" s="212"/>
      <c r="U171" s="212"/>
      <c r="V171" s="212"/>
      <c r="W171" s="212"/>
      <c r="X171" s="213"/>
      <c r="AT171" s="214" t="s">
        <v>167</v>
      </c>
      <c r="AU171" s="214" t="s">
        <v>158</v>
      </c>
      <c r="AV171" s="13" t="s">
        <v>81</v>
      </c>
      <c r="AW171" s="13" t="s">
        <v>5</v>
      </c>
      <c r="AX171" s="13" t="s">
        <v>79</v>
      </c>
      <c r="AY171" s="214" t="s">
        <v>147</v>
      </c>
    </row>
    <row r="172" spans="1:65" s="2" customFormat="1" ht="33.049999999999997" customHeight="1">
      <c r="A172" s="32"/>
      <c r="B172" s="33"/>
      <c r="C172" s="174" t="s">
        <v>307</v>
      </c>
      <c r="D172" s="174" t="s">
        <v>152</v>
      </c>
      <c r="E172" s="175" t="s">
        <v>682</v>
      </c>
      <c r="F172" s="176" t="s">
        <v>683</v>
      </c>
      <c r="G172" s="177" t="s">
        <v>155</v>
      </c>
      <c r="H172" s="178">
        <v>5</v>
      </c>
      <c r="I172" s="179"/>
      <c r="J172" s="179"/>
      <c r="K172" s="180">
        <f>ROUND(P172*H172,2)</f>
        <v>0</v>
      </c>
      <c r="L172" s="176" t="s">
        <v>156</v>
      </c>
      <c r="M172" s="37"/>
      <c r="N172" s="181" t="s">
        <v>20</v>
      </c>
      <c r="O172" s="182" t="s">
        <v>40</v>
      </c>
      <c r="P172" s="183">
        <f>I172+J172</f>
        <v>0</v>
      </c>
      <c r="Q172" s="183">
        <f>ROUND(I172*H172,2)</f>
        <v>0</v>
      </c>
      <c r="R172" s="183">
        <f>ROUND(J172*H172,2)</f>
        <v>0</v>
      </c>
      <c r="S172" s="62"/>
      <c r="T172" s="184">
        <f>S172*H172</f>
        <v>0</v>
      </c>
      <c r="U172" s="184">
        <v>0</v>
      </c>
      <c r="V172" s="184">
        <f>U172*H172</f>
        <v>0</v>
      </c>
      <c r="W172" s="184">
        <v>5.8999999999999997E-2</v>
      </c>
      <c r="X172" s="185">
        <f>W172*H172</f>
        <v>0.29499999999999998</v>
      </c>
      <c r="Y172" s="32"/>
      <c r="Z172" s="32"/>
      <c r="AA172" s="32"/>
      <c r="AB172" s="32"/>
      <c r="AC172" s="32"/>
      <c r="AD172" s="32"/>
      <c r="AE172" s="32"/>
      <c r="AR172" s="186" t="s">
        <v>403</v>
      </c>
      <c r="AT172" s="186" t="s">
        <v>152</v>
      </c>
      <c r="AU172" s="186" t="s">
        <v>158</v>
      </c>
      <c r="AY172" s="15" t="s">
        <v>147</v>
      </c>
      <c r="BE172" s="187">
        <f>IF(O172="základní",K172,0)</f>
        <v>0</v>
      </c>
      <c r="BF172" s="187">
        <f>IF(O172="snížená",K172,0)</f>
        <v>0</v>
      </c>
      <c r="BG172" s="187">
        <f>IF(O172="zákl. přenesená",K172,0)</f>
        <v>0</v>
      </c>
      <c r="BH172" s="187">
        <f>IF(O172="sníž. přenesená",K172,0)</f>
        <v>0</v>
      </c>
      <c r="BI172" s="187">
        <f>IF(O172="nulová",K172,0)</f>
        <v>0</v>
      </c>
      <c r="BJ172" s="15" t="s">
        <v>79</v>
      </c>
      <c r="BK172" s="187">
        <f>ROUND(P172*H172,2)</f>
        <v>0</v>
      </c>
      <c r="BL172" s="15" t="s">
        <v>403</v>
      </c>
      <c r="BM172" s="186" t="s">
        <v>684</v>
      </c>
    </row>
    <row r="173" spans="1:65" s="2" customFormat="1" ht="10.65">
      <c r="A173" s="32"/>
      <c r="B173" s="33"/>
      <c r="C173" s="34"/>
      <c r="D173" s="188" t="s">
        <v>160</v>
      </c>
      <c r="E173" s="34"/>
      <c r="F173" s="189" t="s">
        <v>685</v>
      </c>
      <c r="G173" s="34"/>
      <c r="H173" s="34"/>
      <c r="I173" s="190"/>
      <c r="J173" s="190"/>
      <c r="K173" s="34"/>
      <c r="L173" s="34"/>
      <c r="M173" s="37"/>
      <c r="N173" s="191"/>
      <c r="O173" s="192"/>
      <c r="P173" s="62"/>
      <c r="Q173" s="62"/>
      <c r="R173" s="62"/>
      <c r="S173" s="62"/>
      <c r="T173" s="62"/>
      <c r="U173" s="62"/>
      <c r="V173" s="62"/>
      <c r="W173" s="62"/>
      <c r="X173" s="63"/>
      <c r="Y173" s="32"/>
      <c r="Z173" s="32"/>
      <c r="AA173" s="32"/>
      <c r="AB173" s="32"/>
      <c r="AC173" s="32"/>
      <c r="AD173" s="32"/>
      <c r="AE173" s="32"/>
      <c r="AT173" s="15" t="s">
        <v>160</v>
      </c>
      <c r="AU173" s="15" t="s">
        <v>158</v>
      </c>
    </row>
    <row r="174" spans="1:65" s="13" customFormat="1" ht="10.65">
      <c r="B174" s="203"/>
      <c r="C174" s="204"/>
      <c r="D174" s="205" t="s">
        <v>167</v>
      </c>
      <c r="E174" s="206" t="s">
        <v>20</v>
      </c>
      <c r="F174" s="207" t="s">
        <v>872</v>
      </c>
      <c r="G174" s="204"/>
      <c r="H174" s="208">
        <v>5</v>
      </c>
      <c r="I174" s="209"/>
      <c r="J174" s="209"/>
      <c r="K174" s="204"/>
      <c r="L174" s="204"/>
      <c r="M174" s="210"/>
      <c r="N174" s="211"/>
      <c r="O174" s="212"/>
      <c r="P174" s="212"/>
      <c r="Q174" s="212"/>
      <c r="R174" s="212"/>
      <c r="S174" s="212"/>
      <c r="T174" s="212"/>
      <c r="U174" s="212"/>
      <c r="V174" s="212"/>
      <c r="W174" s="212"/>
      <c r="X174" s="213"/>
      <c r="AT174" s="214" t="s">
        <v>167</v>
      </c>
      <c r="AU174" s="214" t="s">
        <v>158</v>
      </c>
      <c r="AV174" s="13" t="s">
        <v>81</v>
      </c>
      <c r="AW174" s="13" t="s">
        <v>5</v>
      </c>
      <c r="AX174" s="13" t="s">
        <v>79</v>
      </c>
      <c r="AY174" s="214" t="s">
        <v>147</v>
      </c>
    </row>
    <row r="175" spans="1:65" s="2" customFormat="1" ht="37.9" customHeight="1">
      <c r="A175" s="32"/>
      <c r="B175" s="33"/>
      <c r="C175" s="174" t="s">
        <v>309</v>
      </c>
      <c r="D175" s="174" t="s">
        <v>152</v>
      </c>
      <c r="E175" s="175" t="s">
        <v>694</v>
      </c>
      <c r="F175" s="176" t="s">
        <v>695</v>
      </c>
      <c r="G175" s="177" t="s">
        <v>389</v>
      </c>
      <c r="H175" s="178">
        <v>4</v>
      </c>
      <c r="I175" s="179"/>
      <c r="J175" s="179"/>
      <c r="K175" s="180">
        <f>ROUND(P175*H175,2)</f>
        <v>0</v>
      </c>
      <c r="L175" s="176" t="s">
        <v>156</v>
      </c>
      <c r="M175" s="37"/>
      <c r="N175" s="181" t="s">
        <v>20</v>
      </c>
      <c r="O175" s="182" t="s">
        <v>40</v>
      </c>
      <c r="P175" s="183">
        <f>I175+J175</f>
        <v>0</v>
      </c>
      <c r="Q175" s="183">
        <f>ROUND(I175*H175,2)</f>
        <v>0</v>
      </c>
      <c r="R175" s="183">
        <f>ROUND(J175*H175,2)</f>
        <v>0</v>
      </c>
      <c r="S175" s="62"/>
      <c r="T175" s="184">
        <f>S175*H175</f>
        <v>0</v>
      </c>
      <c r="U175" s="184">
        <v>0</v>
      </c>
      <c r="V175" s="184">
        <f>U175*H175</f>
        <v>0</v>
      </c>
      <c r="W175" s="184">
        <v>3.5000000000000001E-3</v>
      </c>
      <c r="X175" s="185">
        <f>W175*H175</f>
        <v>1.4E-2</v>
      </c>
      <c r="Y175" s="32"/>
      <c r="Z175" s="32"/>
      <c r="AA175" s="32"/>
      <c r="AB175" s="32"/>
      <c r="AC175" s="32"/>
      <c r="AD175" s="32"/>
      <c r="AE175" s="32"/>
      <c r="AR175" s="186" t="s">
        <v>403</v>
      </c>
      <c r="AT175" s="186" t="s">
        <v>152</v>
      </c>
      <c r="AU175" s="186" t="s">
        <v>158</v>
      </c>
      <c r="AY175" s="15" t="s">
        <v>147</v>
      </c>
      <c r="BE175" s="187">
        <f>IF(O175="základní",K175,0)</f>
        <v>0</v>
      </c>
      <c r="BF175" s="187">
        <f>IF(O175="snížená",K175,0)</f>
        <v>0</v>
      </c>
      <c r="BG175" s="187">
        <f>IF(O175="zákl. přenesená",K175,0)</f>
        <v>0</v>
      </c>
      <c r="BH175" s="187">
        <f>IF(O175="sníž. přenesená",K175,0)</f>
        <v>0</v>
      </c>
      <c r="BI175" s="187">
        <f>IF(O175="nulová",K175,0)</f>
        <v>0</v>
      </c>
      <c r="BJ175" s="15" t="s">
        <v>79</v>
      </c>
      <c r="BK175" s="187">
        <f>ROUND(P175*H175,2)</f>
        <v>0</v>
      </c>
      <c r="BL175" s="15" t="s">
        <v>403</v>
      </c>
      <c r="BM175" s="186" t="s">
        <v>696</v>
      </c>
    </row>
    <row r="176" spans="1:65" s="2" customFormat="1" ht="10.65">
      <c r="A176" s="32"/>
      <c r="B176" s="33"/>
      <c r="C176" s="34"/>
      <c r="D176" s="188" t="s">
        <v>160</v>
      </c>
      <c r="E176" s="34"/>
      <c r="F176" s="189" t="s">
        <v>697</v>
      </c>
      <c r="G176" s="34"/>
      <c r="H176" s="34"/>
      <c r="I176" s="190"/>
      <c r="J176" s="190"/>
      <c r="K176" s="34"/>
      <c r="L176" s="34"/>
      <c r="M176" s="37"/>
      <c r="N176" s="191"/>
      <c r="O176" s="192"/>
      <c r="P176" s="62"/>
      <c r="Q176" s="62"/>
      <c r="R176" s="62"/>
      <c r="S176" s="62"/>
      <c r="T176" s="62"/>
      <c r="U176" s="62"/>
      <c r="V176" s="62"/>
      <c r="W176" s="62"/>
      <c r="X176" s="63"/>
      <c r="Y176" s="32"/>
      <c r="Z176" s="32"/>
      <c r="AA176" s="32"/>
      <c r="AB176" s="32"/>
      <c r="AC176" s="32"/>
      <c r="AD176" s="32"/>
      <c r="AE176" s="32"/>
      <c r="AT176" s="15" t="s">
        <v>160</v>
      </c>
      <c r="AU176" s="15" t="s">
        <v>158</v>
      </c>
    </row>
    <row r="177" spans="1:65" s="13" customFormat="1" ht="10.65">
      <c r="B177" s="203"/>
      <c r="C177" s="204"/>
      <c r="D177" s="205" t="s">
        <v>167</v>
      </c>
      <c r="E177" s="206" t="s">
        <v>20</v>
      </c>
      <c r="F177" s="207" t="s">
        <v>698</v>
      </c>
      <c r="G177" s="204"/>
      <c r="H177" s="208">
        <v>4</v>
      </c>
      <c r="I177" s="209"/>
      <c r="J177" s="209"/>
      <c r="K177" s="204"/>
      <c r="L177" s="204"/>
      <c r="M177" s="210"/>
      <c r="N177" s="211"/>
      <c r="O177" s="212"/>
      <c r="P177" s="212"/>
      <c r="Q177" s="212"/>
      <c r="R177" s="212"/>
      <c r="S177" s="212"/>
      <c r="T177" s="212"/>
      <c r="U177" s="212"/>
      <c r="V177" s="212"/>
      <c r="W177" s="212"/>
      <c r="X177" s="213"/>
      <c r="AT177" s="214" t="s">
        <v>167</v>
      </c>
      <c r="AU177" s="214" t="s">
        <v>158</v>
      </c>
      <c r="AV177" s="13" t="s">
        <v>81</v>
      </c>
      <c r="AW177" s="13" t="s">
        <v>5</v>
      </c>
      <c r="AX177" s="13" t="s">
        <v>79</v>
      </c>
      <c r="AY177" s="214" t="s">
        <v>147</v>
      </c>
    </row>
    <row r="178" spans="1:65" s="2" customFormat="1" ht="33.049999999999997" customHeight="1">
      <c r="A178" s="32"/>
      <c r="B178" s="33"/>
      <c r="C178" s="174" t="s">
        <v>311</v>
      </c>
      <c r="D178" s="174" t="s">
        <v>152</v>
      </c>
      <c r="E178" s="175" t="s">
        <v>700</v>
      </c>
      <c r="F178" s="176" t="s">
        <v>701</v>
      </c>
      <c r="G178" s="177" t="s">
        <v>389</v>
      </c>
      <c r="H178" s="178">
        <v>20</v>
      </c>
      <c r="I178" s="179"/>
      <c r="J178" s="179"/>
      <c r="K178" s="180">
        <f>ROUND(P178*H178,2)</f>
        <v>0</v>
      </c>
      <c r="L178" s="176" t="s">
        <v>156</v>
      </c>
      <c r="M178" s="37"/>
      <c r="N178" s="181" t="s">
        <v>20</v>
      </c>
      <c r="O178" s="182" t="s">
        <v>40</v>
      </c>
      <c r="P178" s="183">
        <f>I178+J178</f>
        <v>0</v>
      </c>
      <c r="Q178" s="183">
        <f>ROUND(I178*H178,2)</f>
        <v>0</v>
      </c>
      <c r="R178" s="183">
        <f>ROUND(J178*H178,2)</f>
        <v>0</v>
      </c>
      <c r="S178" s="62"/>
      <c r="T178" s="184">
        <f>S178*H178</f>
        <v>0</v>
      </c>
      <c r="U178" s="184">
        <v>0</v>
      </c>
      <c r="V178" s="184">
        <f>U178*H178</f>
        <v>0</v>
      </c>
      <c r="W178" s="184">
        <v>3.0000000000000001E-3</v>
      </c>
      <c r="X178" s="185">
        <f>W178*H178</f>
        <v>0.06</v>
      </c>
      <c r="Y178" s="32"/>
      <c r="Z178" s="32"/>
      <c r="AA178" s="32"/>
      <c r="AB178" s="32"/>
      <c r="AC178" s="32"/>
      <c r="AD178" s="32"/>
      <c r="AE178" s="32"/>
      <c r="AR178" s="186" t="s">
        <v>403</v>
      </c>
      <c r="AT178" s="186" t="s">
        <v>152</v>
      </c>
      <c r="AU178" s="186" t="s">
        <v>158</v>
      </c>
      <c r="AY178" s="15" t="s">
        <v>147</v>
      </c>
      <c r="BE178" s="187">
        <f>IF(O178="základní",K178,0)</f>
        <v>0</v>
      </c>
      <c r="BF178" s="187">
        <f>IF(O178="snížená",K178,0)</f>
        <v>0</v>
      </c>
      <c r="BG178" s="187">
        <f>IF(O178="zákl. přenesená",K178,0)</f>
        <v>0</v>
      </c>
      <c r="BH178" s="187">
        <f>IF(O178="sníž. přenesená",K178,0)</f>
        <v>0</v>
      </c>
      <c r="BI178" s="187">
        <f>IF(O178="nulová",K178,0)</f>
        <v>0</v>
      </c>
      <c r="BJ178" s="15" t="s">
        <v>79</v>
      </c>
      <c r="BK178" s="187">
        <f>ROUND(P178*H178,2)</f>
        <v>0</v>
      </c>
      <c r="BL178" s="15" t="s">
        <v>403</v>
      </c>
      <c r="BM178" s="186" t="s">
        <v>702</v>
      </c>
    </row>
    <row r="179" spans="1:65" s="2" customFormat="1" ht="10.65">
      <c r="A179" s="32"/>
      <c r="B179" s="33"/>
      <c r="C179" s="34"/>
      <c r="D179" s="188" t="s">
        <v>160</v>
      </c>
      <c r="E179" s="34"/>
      <c r="F179" s="189" t="s">
        <v>703</v>
      </c>
      <c r="G179" s="34"/>
      <c r="H179" s="34"/>
      <c r="I179" s="190"/>
      <c r="J179" s="190"/>
      <c r="K179" s="34"/>
      <c r="L179" s="34"/>
      <c r="M179" s="37"/>
      <c r="N179" s="191"/>
      <c r="O179" s="192"/>
      <c r="P179" s="62"/>
      <c r="Q179" s="62"/>
      <c r="R179" s="62"/>
      <c r="S179" s="62"/>
      <c r="T179" s="62"/>
      <c r="U179" s="62"/>
      <c r="V179" s="62"/>
      <c r="W179" s="62"/>
      <c r="X179" s="63"/>
      <c r="Y179" s="32"/>
      <c r="Z179" s="32"/>
      <c r="AA179" s="32"/>
      <c r="AB179" s="32"/>
      <c r="AC179" s="32"/>
      <c r="AD179" s="32"/>
      <c r="AE179" s="32"/>
      <c r="AT179" s="15" t="s">
        <v>160</v>
      </c>
      <c r="AU179" s="15" t="s">
        <v>158</v>
      </c>
    </row>
    <row r="180" spans="1:65" s="13" customFormat="1" ht="10.65">
      <c r="B180" s="203"/>
      <c r="C180" s="204"/>
      <c r="D180" s="205" t="s">
        <v>167</v>
      </c>
      <c r="E180" s="206" t="s">
        <v>20</v>
      </c>
      <c r="F180" s="207" t="s">
        <v>873</v>
      </c>
      <c r="G180" s="204"/>
      <c r="H180" s="208">
        <v>20</v>
      </c>
      <c r="I180" s="209"/>
      <c r="J180" s="209"/>
      <c r="K180" s="204"/>
      <c r="L180" s="204"/>
      <c r="M180" s="210"/>
      <c r="N180" s="211"/>
      <c r="O180" s="212"/>
      <c r="P180" s="212"/>
      <c r="Q180" s="212"/>
      <c r="R180" s="212"/>
      <c r="S180" s="212"/>
      <c r="T180" s="212"/>
      <c r="U180" s="212"/>
      <c r="V180" s="212"/>
      <c r="W180" s="212"/>
      <c r="X180" s="213"/>
      <c r="AT180" s="214" t="s">
        <v>167</v>
      </c>
      <c r="AU180" s="214" t="s">
        <v>158</v>
      </c>
      <c r="AV180" s="13" t="s">
        <v>81</v>
      </c>
      <c r="AW180" s="13" t="s">
        <v>5</v>
      </c>
      <c r="AX180" s="13" t="s">
        <v>79</v>
      </c>
      <c r="AY180" s="214" t="s">
        <v>147</v>
      </c>
    </row>
    <row r="181" spans="1:65" s="2" customFormat="1" ht="44.3" customHeight="1">
      <c r="A181" s="32"/>
      <c r="B181" s="33"/>
      <c r="C181" s="174" t="s">
        <v>315</v>
      </c>
      <c r="D181" s="174" t="s">
        <v>152</v>
      </c>
      <c r="E181" s="175" t="s">
        <v>705</v>
      </c>
      <c r="F181" s="176" t="s">
        <v>706</v>
      </c>
      <c r="G181" s="177" t="s">
        <v>707</v>
      </c>
      <c r="H181" s="178">
        <v>1</v>
      </c>
      <c r="I181" s="179"/>
      <c r="J181" s="179"/>
      <c r="K181" s="180">
        <f>ROUND(P181*H181,2)</f>
        <v>0</v>
      </c>
      <c r="L181" s="176" t="s">
        <v>156</v>
      </c>
      <c r="M181" s="37"/>
      <c r="N181" s="181" t="s">
        <v>20</v>
      </c>
      <c r="O181" s="182" t="s">
        <v>40</v>
      </c>
      <c r="P181" s="183">
        <f>I181+J181</f>
        <v>0</v>
      </c>
      <c r="Q181" s="183">
        <f>ROUND(I181*H181,2)</f>
        <v>0</v>
      </c>
      <c r="R181" s="183">
        <f>ROUND(J181*H181,2)</f>
        <v>0</v>
      </c>
      <c r="S181" s="62"/>
      <c r="T181" s="184">
        <f>S181*H181</f>
        <v>0</v>
      </c>
      <c r="U181" s="184">
        <v>0</v>
      </c>
      <c r="V181" s="184">
        <f>U181*H181</f>
        <v>0</v>
      </c>
      <c r="W181" s="184">
        <v>0</v>
      </c>
      <c r="X181" s="185">
        <f>W181*H181</f>
        <v>0</v>
      </c>
      <c r="Y181" s="32"/>
      <c r="Z181" s="32"/>
      <c r="AA181" s="32"/>
      <c r="AB181" s="32"/>
      <c r="AC181" s="32"/>
      <c r="AD181" s="32"/>
      <c r="AE181" s="32"/>
      <c r="AR181" s="186" t="s">
        <v>157</v>
      </c>
      <c r="AT181" s="186" t="s">
        <v>152</v>
      </c>
      <c r="AU181" s="186" t="s">
        <v>158</v>
      </c>
      <c r="AY181" s="15" t="s">
        <v>147</v>
      </c>
      <c r="BE181" s="187">
        <f>IF(O181="základní",K181,0)</f>
        <v>0</v>
      </c>
      <c r="BF181" s="187">
        <f>IF(O181="snížená",K181,0)</f>
        <v>0</v>
      </c>
      <c r="BG181" s="187">
        <f>IF(O181="zákl. přenesená",K181,0)</f>
        <v>0</v>
      </c>
      <c r="BH181" s="187">
        <f>IF(O181="sníž. přenesená",K181,0)</f>
        <v>0</v>
      </c>
      <c r="BI181" s="187">
        <f>IF(O181="nulová",K181,0)</f>
        <v>0</v>
      </c>
      <c r="BJ181" s="15" t="s">
        <v>79</v>
      </c>
      <c r="BK181" s="187">
        <f>ROUND(P181*H181,2)</f>
        <v>0</v>
      </c>
      <c r="BL181" s="15" t="s">
        <v>157</v>
      </c>
      <c r="BM181" s="186" t="s">
        <v>708</v>
      </c>
    </row>
    <row r="182" spans="1:65" s="2" customFormat="1" ht="10.65">
      <c r="A182" s="32"/>
      <c r="B182" s="33"/>
      <c r="C182" s="34"/>
      <c r="D182" s="188" t="s">
        <v>160</v>
      </c>
      <c r="E182" s="34"/>
      <c r="F182" s="189" t="s">
        <v>709</v>
      </c>
      <c r="G182" s="34"/>
      <c r="H182" s="34"/>
      <c r="I182" s="190"/>
      <c r="J182" s="190"/>
      <c r="K182" s="34"/>
      <c r="L182" s="34"/>
      <c r="M182" s="37"/>
      <c r="N182" s="191"/>
      <c r="O182" s="192"/>
      <c r="P182" s="62"/>
      <c r="Q182" s="62"/>
      <c r="R182" s="62"/>
      <c r="S182" s="62"/>
      <c r="T182" s="62"/>
      <c r="U182" s="62"/>
      <c r="V182" s="62"/>
      <c r="W182" s="62"/>
      <c r="X182" s="63"/>
      <c r="Y182" s="32"/>
      <c r="Z182" s="32"/>
      <c r="AA182" s="32"/>
      <c r="AB182" s="32"/>
      <c r="AC182" s="32"/>
      <c r="AD182" s="32"/>
      <c r="AE182" s="32"/>
      <c r="AT182" s="15" t="s">
        <v>160</v>
      </c>
      <c r="AU182" s="15" t="s">
        <v>158</v>
      </c>
    </row>
    <row r="183" spans="1:65" s="2" customFormat="1" ht="37.9" customHeight="1">
      <c r="A183" s="32"/>
      <c r="B183" s="33"/>
      <c r="C183" s="174" t="s">
        <v>317</v>
      </c>
      <c r="D183" s="174" t="s">
        <v>152</v>
      </c>
      <c r="E183" s="175" t="s">
        <v>711</v>
      </c>
      <c r="F183" s="176" t="s">
        <v>712</v>
      </c>
      <c r="G183" s="177" t="s">
        <v>707</v>
      </c>
      <c r="H183" s="178">
        <v>1</v>
      </c>
      <c r="I183" s="179"/>
      <c r="J183" s="179"/>
      <c r="K183" s="180">
        <f>ROUND(P183*H183,2)</f>
        <v>0</v>
      </c>
      <c r="L183" s="176" t="s">
        <v>20</v>
      </c>
      <c r="M183" s="37"/>
      <c r="N183" s="181" t="s">
        <v>20</v>
      </c>
      <c r="O183" s="182" t="s">
        <v>40</v>
      </c>
      <c r="P183" s="183">
        <f>I183+J183</f>
        <v>0</v>
      </c>
      <c r="Q183" s="183">
        <f>ROUND(I183*H183,2)</f>
        <v>0</v>
      </c>
      <c r="R183" s="183">
        <f>ROUND(J183*H183,2)</f>
        <v>0</v>
      </c>
      <c r="S183" s="62"/>
      <c r="T183" s="184">
        <f>S183*H183</f>
        <v>0</v>
      </c>
      <c r="U183" s="184">
        <v>0</v>
      </c>
      <c r="V183" s="184">
        <f>U183*H183</f>
        <v>0</v>
      </c>
      <c r="W183" s="184">
        <v>0</v>
      </c>
      <c r="X183" s="185">
        <f>W183*H183</f>
        <v>0</v>
      </c>
      <c r="Y183" s="32"/>
      <c r="Z183" s="32"/>
      <c r="AA183" s="32"/>
      <c r="AB183" s="32"/>
      <c r="AC183" s="32"/>
      <c r="AD183" s="32"/>
      <c r="AE183" s="32"/>
      <c r="AR183" s="186" t="s">
        <v>157</v>
      </c>
      <c r="AT183" s="186" t="s">
        <v>152</v>
      </c>
      <c r="AU183" s="186" t="s">
        <v>158</v>
      </c>
      <c r="AY183" s="15" t="s">
        <v>147</v>
      </c>
      <c r="BE183" s="187">
        <f>IF(O183="základní",K183,0)</f>
        <v>0</v>
      </c>
      <c r="BF183" s="187">
        <f>IF(O183="snížená",K183,0)</f>
        <v>0</v>
      </c>
      <c r="BG183" s="187">
        <f>IF(O183="zákl. přenesená",K183,0)</f>
        <v>0</v>
      </c>
      <c r="BH183" s="187">
        <f>IF(O183="sníž. přenesená",K183,0)</f>
        <v>0</v>
      </c>
      <c r="BI183" s="187">
        <f>IF(O183="nulová",K183,0)</f>
        <v>0</v>
      </c>
      <c r="BJ183" s="15" t="s">
        <v>79</v>
      </c>
      <c r="BK183" s="187">
        <f>ROUND(P183*H183,2)</f>
        <v>0</v>
      </c>
      <c r="BL183" s="15" t="s">
        <v>157</v>
      </c>
      <c r="BM183" s="186" t="s">
        <v>713</v>
      </c>
    </row>
    <row r="184" spans="1:65" s="2" customFormat="1" ht="44.3" customHeight="1">
      <c r="A184" s="32"/>
      <c r="B184" s="33"/>
      <c r="C184" s="174" t="s">
        <v>319</v>
      </c>
      <c r="D184" s="174" t="s">
        <v>152</v>
      </c>
      <c r="E184" s="175" t="s">
        <v>715</v>
      </c>
      <c r="F184" s="176" t="s">
        <v>716</v>
      </c>
      <c r="G184" s="177" t="s">
        <v>707</v>
      </c>
      <c r="H184" s="178">
        <v>5</v>
      </c>
      <c r="I184" s="179"/>
      <c r="J184" s="179"/>
      <c r="K184" s="180">
        <f>ROUND(P184*H184,2)</f>
        <v>0</v>
      </c>
      <c r="L184" s="176" t="s">
        <v>156</v>
      </c>
      <c r="M184" s="37"/>
      <c r="N184" s="181" t="s">
        <v>20</v>
      </c>
      <c r="O184" s="182" t="s">
        <v>40</v>
      </c>
      <c r="P184" s="183">
        <f>I184+J184</f>
        <v>0</v>
      </c>
      <c r="Q184" s="183">
        <f>ROUND(I184*H184,2)</f>
        <v>0</v>
      </c>
      <c r="R184" s="183">
        <f>ROUND(J184*H184,2)</f>
        <v>0</v>
      </c>
      <c r="S184" s="62"/>
      <c r="T184" s="184">
        <f>S184*H184</f>
        <v>0</v>
      </c>
      <c r="U184" s="184">
        <v>0</v>
      </c>
      <c r="V184" s="184">
        <f>U184*H184</f>
        <v>0</v>
      </c>
      <c r="W184" s="184">
        <v>0</v>
      </c>
      <c r="X184" s="185">
        <f>W184*H184</f>
        <v>0</v>
      </c>
      <c r="Y184" s="32"/>
      <c r="Z184" s="32"/>
      <c r="AA184" s="32"/>
      <c r="AB184" s="32"/>
      <c r="AC184" s="32"/>
      <c r="AD184" s="32"/>
      <c r="AE184" s="32"/>
      <c r="AR184" s="186" t="s">
        <v>717</v>
      </c>
      <c r="AT184" s="186" t="s">
        <v>152</v>
      </c>
      <c r="AU184" s="186" t="s">
        <v>158</v>
      </c>
      <c r="AY184" s="15" t="s">
        <v>147</v>
      </c>
      <c r="BE184" s="187">
        <f>IF(O184="základní",K184,0)</f>
        <v>0</v>
      </c>
      <c r="BF184" s="187">
        <f>IF(O184="snížená",K184,0)</f>
        <v>0</v>
      </c>
      <c r="BG184" s="187">
        <f>IF(O184="zákl. přenesená",K184,0)</f>
        <v>0</v>
      </c>
      <c r="BH184" s="187">
        <f>IF(O184="sníž. přenesená",K184,0)</f>
        <v>0</v>
      </c>
      <c r="BI184" s="187">
        <f>IF(O184="nulová",K184,0)</f>
        <v>0</v>
      </c>
      <c r="BJ184" s="15" t="s">
        <v>79</v>
      </c>
      <c r="BK184" s="187">
        <f>ROUND(P184*H184,2)</f>
        <v>0</v>
      </c>
      <c r="BL184" s="15" t="s">
        <v>717</v>
      </c>
      <c r="BM184" s="186" t="s">
        <v>718</v>
      </c>
    </row>
    <row r="185" spans="1:65" s="2" customFormat="1" ht="10.65">
      <c r="A185" s="32"/>
      <c r="B185" s="33"/>
      <c r="C185" s="34"/>
      <c r="D185" s="188" t="s">
        <v>160</v>
      </c>
      <c r="E185" s="34"/>
      <c r="F185" s="189" t="s">
        <v>719</v>
      </c>
      <c r="G185" s="34"/>
      <c r="H185" s="34"/>
      <c r="I185" s="190"/>
      <c r="J185" s="190"/>
      <c r="K185" s="34"/>
      <c r="L185" s="34"/>
      <c r="M185" s="37"/>
      <c r="N185" s="191"/>
      <c r="O185" s="192"/>
      <c r="P185" s="62"/>
      <c r="Q185" s="62"/>
      <c r="R185" s="62"/>
      <c r="S185" s="62"/>
      <c r="T185" s="62"/>
      <c r="U185" s="62"/>
      <c r="V185" s="62"/>
      <c r="W185" s="62"/>
      <c r="X185" s="63"/>
      <c r="Y185" s="32"/>
      <c r="Z185" s="32"/>
      <c r="AA185" s="32"/>
      <c r="AB185" s="32"/>
      <c r="AC185" s="32"/>
      <c r="AD185" s="32"/>
      <c r="AE185" s="32"/>
      <c r="AT185" s="15" t="s">
        <v>160</v>
      </c>
      <c r="AU185" s="15" t="s">
        <v>158</v>
      </c>
    </row>
    <row r="186" spans="1:65" s="2" customFormat="1" ht="24.1" customHeight="1">
      <c r="A186" s="32"/>
      <c r="B186" s="33"/>
      <c r="C186" s="174" t="s">
        <v>321</v>
      </c>
      <c r="D186" s="174" t="s">
        <v>152</v>
      </c>
      <c r="E186" s="175" t="s">
        <v>721</v>
      </c>
      <c r="F186" s="176" t="s">
        <v>722</v>
      </c>
      <c r="G186" s="177" t="s">
        <v>389</v>
      </c>
      <c r="H186" s="178">
        <v>34</v>
      </c>
      <c r="I186" s="179"/>
      <c r="J186" s="179"/>
      <c r="K186" s="180">
        <f>ROUND(P186*H186,2)</f>
        <v>0</v>
      </c>
      <c r="L186" s="176" t="s">
        <v>156</v>
      </c>
      <c r="M186" s="37"/>
      <c r="N186" s="181" t="s">
        <v>20</v>
      </c>
      <c r="O186" s="182" t="s">
        <v>40</v>
      </c>
      <c r="P186" s="183">
        <f>I186+J186</f>
        <v>0</v>
      </c>
      <c r="Q186" s="183">
        <f>ROUND(I186*H186,2)</f>
        <v>0</v>
      </c>
      <c r="R186" s="183">
        <f>ROUND(J186*H186,2)</f>
        <v>0</v>
      </c>
      <c r="S186" s="62"/>
      <c r="T186" s="184">
        <f>S186*H186</f>
        <v>0</v>
      </c>
      <c r="U186" s="184">
        <v>2.5999999999999998E-4</v>
      </c>
      <c r="V186" s="184">
        <f>U186*H186</f>
        <v>8.8399999999999989E-3</v>
      </c>
      <c r="W186" s="184">
        <v>0</v>
      </c>
      <c r="X186" s="185">
        <f>W186*H186</f>
        <v>0</v>
      </c>
      <c r="Y186" s="32"/>
      <c r="Z186" s="32"/>
      <c r="AA186" s="32"/>
      <c r="AB186" s="32"/>
      <c r="AC186" s="32"/>
      <c r="AD186" s="32"/>
      <c r="AE186" s="32"/>
      <c r="AR186" s="186" t="s">
        <v>157</v>
      </c>
      <c r="AT186" s="186" t="s">
        <v>152</v>
      </c>
      <c r="AU186" s="186" t="s">
        <v>158</v>
      </c>
      <c r="AY186" s="15" t="s">
        <v>147</v>
      </c>
      <c r="BE186" s="187">
        <f>IF(O186="základní",K186,0)</f>
        <v>0</v>
      </c>
      <c r="BF186" s="187">
        <f>IF(O186="snížená",K186,0)</f>
        <v>0</v>
      </c>
      <c r="BG186" s="187">
        <f>IF(O186="zákl. přenesená",K186,0)</f>
        <v>0</v>
      </c>
      <c r="BH186" s="187">
        <f>IF(O186="sníž. přenesená",K186,0)</f>
        <v>0</v>
      </c>
      <c r="BI186" s="187">
        <f>IF(O186="nulová",K186,0)</f>
        <v>0</v>
      </c>
      <c r="BJ186" s="15" t="s">
        <v>79</v>
      </c>
      <c r="BK186" s="187">
        <f>ROUND(P186*H186,2)</f>
        <v>0</v>
      </c>
      <c r="BL186" s="15" t="s">
        <v>157</v>
      </c>
      <c r="BM186" s="186" t="s">
        <v>723</v>
      </c>
    </row>
    <row r="187" spans="1:65" s="2" customFormat="1" ht="10.65">
      <c r="A187" s="32"/>
      <c r="B187" s="33"/>
      <c r="C187" s="34"/>
      <c r="D187" s="188" t="s">
        <v>160</v>
      </c>
      <c r="E187" s="34"/>
      <c r="F187" s="189" t="s">
        <v>724</v>
      </c>
      <c r="G187" s="34"/>
      <c r="H187" s="34"/>
      <c r="I187" s="190"/>
      <c r="J187" s="190"/>
      <c r="K187" s="34"/>
      <c r="L187" s="34"/>
      <c r="M187" s="37"/>
      <c r="N187" s="191"/>
      <c r="O187" s="192"/>
      <c r="P187" s="62"/>
      <c r="Q187" s="62"/>
      <c r="R187" s="62"/>
      <c r="S187" s="62"/>
      <c r="T187" s="62"/>
      <c r="U187" s="62"/>
      <c r="V187" s="62"/>
      <c r="W187" s="62"/>
      <c r="X187" s="63"/>
      <c r="Y187" s="32"/>
      <c r="Z187" s="32"/>
      <c r="AA187" s="32"/>
      <c r="AB187" s="32"/>
      <c r="AC187" s="32"/>
      <c r="AD187" s="32"/>
      <c r="AE187" s="32"/>
      <c r="AT187" s="15" t="s">
        <v>160</v>
      </c>
      <c r="AU187" s="15" t="s">
        <v>158</v>
      </c>
    </row>
    <row r="188" spans="1:65" s="2" customFormat="1" ht="24.1" customHeight="1">
      <c r="A188" s="32"/>
      <c r="B188" s="33"/>
      <c r="C188" s="193" t="s">
        <v>323</v>
      </c>
      <c r="D188" s="193" t="s">
        <v>162</v>
      </c>
      <c r="E188" s="194" t="s">
        <v>726</v>
      </c>
      <c r="F188" s="195" t="s">
        <v>727</v>
      </c>
      <c r="G188" s="196" t="s">
        <v>728</v>
      </c>
      <c r="H188" s="197">
        <v>300</v>
      </c>
      <c r="I188" s="198"/>
      <c r="J188" s="199"/>
      <c r="K188" s="200">
        <f>ROUND(P188*H188,2)</f>
        <v>0</v>
      </c>
      <c r="L188" s="195" t="s">
        <v>20</v>
      </c>
      <c r="M188" s="201"/>
      <c r="N188" s="202" t="s">
        <v>20</v>
      </c>
      <c r="O188" s="182" t="s">
        <v>40</v>
      </c>
      <c r="P188" s="183">
        <f>I188+J188</f>
        <v>0</v>
      </c>
      <c r="Q188" s="183">
        <f>ROUND(I188*H188,2)</f>
        <v>0</v>
      </c>
      <c r="R188" s="183">
        <f>ROUND(J188*H188,2)</f>
        <v>0</v>
      </c>
      <c r="S188" s="62"/>
      <c r="T188" s="184">
        <f>S188*H188</f>
        <v>0</v>
      </c>
      <c r="U188" s="184">
        <v>0</v>
      </c>
      <c r="V188" s="184">
        <f>U188*H188</f>
        <v>0</v>
      </c>
      <c r="W188" s="184">
        <v>0</v>
      </c>
      <c r="X188" s="185">
        <f>W188*H188</f>
        <v>0</v>
      </c>
      <c r="Y188" s="32"/>
      <c r="Z188" s="32"/>
      <c r="AA188" s="32"/>
      <c r="AB188" s="32"/>
      <c r="AC188" s="32"/>
      <c r="AD188" s="32"/>
      <c r="AE188" s="32"/>
      <c r="AR188" s="186" t="s">
        <v>165</v>
      </c>
      <c r="AT188" s="186" t="s">
        <v>162</v>
      </c>
      <c r="AU188" s="186" t="s">
        <v>158</v>
      </c>
      <c r="AY188" s="15" t="s">
        <v>147</v>
      </c>
      <c r="BE188" s="187">
        <f>IF(O188="základní",K188,0)</f>
        <v>0</v>
      </c>
      <c r="BF188" s="187">
        <f>IF(O188="snížená",K188,0)</f>
        <v>0</v>
      </c>
      <c r="BG188" s="187">
        <f>IF(O188="zákl. přenesená",K188,0)</f>
        <v>0</v>
      </c>
      <c r="BH188" s="187">
        <f>IF(O188="sníž. přenesená",K188,0)</f>
        <v>0</v>
      </c>
      <c r="BI188" s="187">
        <f>IF(O188="nulová",K188,0)</f>
        <v>0</v>
      </c>
      <c r="BJ188" s="15" t="s">
        <v>79</v>
      </c>
      <c r="BK188" s="187">
        <f>ROUND(P188*H188,2)</f>
        <v>0</v>
      </c>
      <c r="BL188" s="15" t="s">
        <v>157</v>
      </c>
      <c r="BM188" s="186" t="s">
        <v>729</v>
      </c>
    </row>
    <row r="189" spans="1:65" s="12" customFormat="1" ht="22.85" customHeight="1">
      <c r="B189" s="157"/>
      <c r="C189" s="158"/>
      <c r="D189" s="159" t="s">
        <v>70</v>
      </c>
      <c r="E189" s="172" t="s">
        <v>730</v>
      </c>
      <c r="F189" s="172" t="s">
        <v>731</v>
      </c>
      <c r="G189" s="158"/>
      <c r="H189" s="158"/>
      <c r="I189" s="161"/>
      <c r="J189" s="161"/>
      <c r="K189" s="173">
        <f>BK189</f>
        <v>0</v>
      </c>
      <c r="L189" s="158"/>
      <c r="M189" s="163"/>
      <c r="N189" s="164"/>
      <c r="O189" s="165"/>
      <c r="P189" s="165"/>
      <c r="Q189" s="166">
        <f>SUM(Q190:Q193)</f>
        <v>0</v>
      </c>
      <c r="R189" s="166">
        <f>SUM(R190:R193)</f>
        <v>0</v>
      </c>
      <c r="S189" s="165"/>
      <c r="T189" s="167">
        <f>SUM(T190:T193)</f>
        <v>0</v>
      </c>
      <c r="U189" s="165"/>
      <c r="V189" s="167">
        <f>SUM(V190:V193)</f>
        <v>0</v>
      </c>
      <c r="W189" s="165"/>
      <c r="X189" s="168">
        <f>SUM(X190:X193)</f>
        <v>0</v>
      </c>
      <c r="AR189" s="169" t="s">
        <v>172</v>
      </c>
      <c r="AT189" s="170" t="s">
        <v>70</v>
      </c>
      <c r="AU189" s="170" t="s">
        <v>79</v>
      </c>
      <c r="AY189" s="169" t="s">
        <v>147</v>
      </c>
      <c r="BK189" s="171">
        <f>SUM(BK190:BK193)</f>
        <v>0</v>
      </c>
    </row>
    <row r="190" spans="1:65" s="2" customFormat="1" ht="33.049999999999997" customHeight="1">
      <c r="A190" s="32"/>
      <c r="B190" s="33"/>
      <c r="C190" s="174" t="s">
        <v>326</v>
      </c>
      <c r="D190" s="174" t="s">
        <v>152</v>
      </c>
      <c r="E190" s="175" t="s">
        <v>738</v>
      </c>
      <c r="F190" s="176" t="s">
        <v>739</v>
      </c>
      <c r="G190" s="177" t="s">
        <v>155</v>
      </c>
      <c r="H190" s="178">
        <v>1</v>
      </c>
      <c r="I190" s="179"/>
      <c r="J190" s="179"/>
      <c r="K190" s="180">
        <f>ROUND(P190*H190,2)</f>
        <v>0</v>
      </c>
      <c r="L190" s="176" t="s">
        <v>295</v>
      </c>
      <c r="M190" s="37"/>
      <c r="N190" s="181" t="s">
        <v>20</v>
      </c>
      <c r="O190" s="182" t="s">
        <v>40</v>
      </c>
      <c r="P190" s="183">
        <f>I190+J190</f>
        <v>0</v>
      </c>
      <c r="Q190" s="183">
        <f>ROUND(I190*H190,2)</f>
        <v>0</v>
      </c>
      <c r="R190" s="183">
        <f>ROUND(J190*H190,2)</f>
        <v>0</v>
      </c>
      <c r="S190" s="62"/>
      <c r="T190" s="184">
        <f>S190*H190</f>
        <v>0</v>
      </c>
      <c r="U190" s="184">
        <v>0</v>
      </c>
      <c r="V190" s="184">
        <f>U190*H190</f>
        <v>0</v>
      </c>
      <c r="W190" s="184">
        <v>0</v>
      </c>
      <c r="X190" s="185">
        <f>W190*H190</f>
        <v>0</v>
      </c>
      <c r="Y190" s="32"/>
      <c r="Z190" s="32"/>
      <c r="AA190" s="32"/>
      <c r="AB190" s="32"/>
      <c r="AC190" s="32"/>
      <c r="AD190" s="32"/>
      <c r="AE190" s="32"/>
      <c r="AR190" s="186" t="s">
        <v>157</v>
      </c>
      <c r="AT190" s="186" t="s">
        <v>152</v>
      </c>
      <c r="AU190" s="186" t="s">
        <v>81</v>
      </c>
      <c r="AY190" s="15" t="s">
        <v>147</v>
      </c>
      <c r="BE190" s="187">
        <f>IF(O190="základní",K190,0)</f>
        <v>0</v>
      </c>
      <c r="BF190" s="187">
        <f>IF(O190="snížená",K190,0)</f>
        <v>0</v>
      </c>
      <c r="BG190" s="187">
        <f>IF(O190="zákl. přenesená",K190,0)</f>
        <v>0</v>
      </c>
      <c r="BH190" s="187">
        <f>IF(O190="sníž. přenesená",K190,0)</f>
        <v>0</v>
      </c>
      <c r="BI190" s="187">
        <f>IF(O190="nulová",K190,0)</f>
        <v>0</v>
      </c>
      <c r="BJ190" s="15" t="s">
        <v>79</v>
      </c>
      <c r="BK190" s="187">
        <f>ROUND(P190*H190,2)</f>
        <v>0</v>
      </c>
      <c r="BL190" s="15" t="s">
        <v>157</v>
      </c>
      <c r="BM190" s="186" t="s">
        <v>740</v>
      </c>
    </row>
    <row r="191" spans="1:65" s="2" customFormat="1" ht="10.65">
      <c r="A191" s="32"/>
      <c r="B191" s="33"/>
      <c r="C191" s="34"/>
      <c r="D191" s="188" t="s">
        <v>160</v>
      </c>
      <c r="E191" s="34"/>
      <c r="F191" s="189" t="s">
        <v>741</v>
      </c>
      <c r="G191" s="34"/>
      <c r="H191" s="34"/>
      <c r="I191" s="190"/>
      <c r="J191" s="190"/>
      <c r="K191" s="34"/>
      <c r="L191" s="34"/>
      <c r="M191" s="37"/>
      <c r="N191" s="191"/>
      <c r="O191" s="192"/>
      <c r="P191" s="62"/>
      <c r="Q191" s="62"/>
      <c r="R191" s="62"/>
      <c r="S191" s="62"/>
      <c r="T191" s="62"/>
      <c r="U191" s="62"/>
      <c r="V191" s="62"/>
      <c r="W191" s="62"/>
      <c r="X191" s="63"/>
      <c r="Y191" s="32"/>
      <c r="Z191" s="32"/>
      <c r="AA191" s="32"/>
      <c r="AB191" s="32"/>
      <c r="AC191" s="32"/>
      <c r="AD191" s="32"/>
      <c r="AE191" s="32"/>
      <c r="AT191" s="15" t="s">
        <v>160</v>
      </c>
      <c r="AU191" s="15" t="s">
        <v>81</v>
      </c>
    </row>
    <row r="192" spans="1:65" s="2" customFormat="1" ht="24.1" customHeight="1">
      <c r="A192" s="32"/>
      <c r="B192" s="33"/>
      <c r="C192" s="174" t="s">
        <v>328</v>
      </c>
      <c r="D192" s="174" t="s">
        <v>152</v>
      </c>
      <c r="E192" s="175" t="s">
        <v>743</v>
      </c>
      <c r="F192" s="176" t="s">
        <v>744</v>
      </c>
      <c r="G192" s="177" t="s">
        <v>735</v>
      </c>
      <c r="H192" s="178">
        <v>4</v>
      </c>
      <c r="I192" s="179"/>
      <c r="J192" s="179"/>
      <c r="K192" s="180">
        <f>ROUND(P192*H192,2)</f>
        <v>0</v>
      </c>
      <c r="L192" s="176" t="s">
        <v>20</v>
      </c>
      <c r="M192" s="37"/>
      <c r="N192" s="181" t="s">
        <v>20</v>
      </c>
      <c r="O192" s="182" t="s">
        <v>40</v>
      </c>
      <c r="P192" s="183">
        <f>I192+J192</f>
        <v>0</v>
      </c>
      <c r="Q192" s="183">
        <f>ROUND(I192*H192,2)</f>
        <v>0</v>
      </c>
      <c r="R192" s="183">
        <f>ROUND(J192*H192,2)</f>
        <v>0</v>
      </c>
      <c r="S192" s="62"/>
      <c r="T192" s="184">
        <f>S192*H192</f>
        <v>0</v>
      </c>
      <c r="U192" s="184">
        <v>0</v>
      </c>
      <c r="V192" s="184">
        <f>U192*H192</f>
        <v>0</v>
      </c>
      <c r="W192" s="184">
        <v>0</v>
      </c>
      <c r="X192" s="185">
        <f>W192*H192</f>
        <v>0</v>
      </c>
      <c r="Y192" s="32"/>
      <c r="Z192" s="32"/>
      <c r="AA192" s="32"/>
      <c r="AB192" s="32"/>
      <c r="AC192" s="32"/>
      <c r="AD192" s="32"/>
      <c r="AE192" s="32"/>
      <c r="AR192" s="186" t="s">
        <v>157</v>
      </c>
      <c r="AT192" s="186" t="s">
        <v>152</v>
      </c>
      <c r="AU192" s="186" t="s">
        <v>81</v>
      </c>
      <c r="AY192" s="15" t="s">
        <v>147</v>
      </c>
      <c r="BE192" s="187">
        <f>IF(O192="základní",K192,0)</f>
        <v>0</v>
      </c>
      <c r="BF192" s="187">
        <f>IF(O192="snížená",K192,0)</f>
        <v>0</v>
      </c>
      <c r="BG192" s="187">
        <f>IF(O192="zákl. přenesená",K192,0)</f>
        <v>0</v>
      </c>
      <c r="BH192" s="187">
        <f>IF(O192="sníž. přenesená",K192,0)</f>
        <v>0</v>
      </c>
      <c r="BI192" s="187">
        <f>IF(O192="nulová",K192,0)</f>
        <v>0</v>
      </c>
      <c r="BJ192" s="15" t="s">
        <v>79</v>
      </c>
      <c r="BK192" s="187">
        <f>ROUND(P192*H192,2)</f>
        <v>0</v>
      </c>
      <c r="BL192" s="15" t="s">
        <v>157</v>
      </c>
      <c r="BM192" s="186" t="s">
        <v>745</v>
      </c>
    </row>
    <row r="193" spans="1:65" s="2" customFormat="1" ht="16.45" customHeight="1">
      <c r="A193" s="32"/>
      <c r="B193" s="33"/>
      <c r="C193" s="174" t="s">
        <v>331</v>
      </c>
      <c r="D193" s="174" t="s">
        <v>152</v>
      </c>
      <c r="E193" s="175" t="s">
        <v>747</v>
      </c>
      <c r="F193" s="176" t="s">
        <v>748</v>
      </c>
      <c r="G193" s="177" t="s">
        <v>735</v>
      </c>
      <c r="H193" s="178">
        <v>12</v>
      </c>
      <c r="I193" s="179"/>
      <c r="J193" s="179"/>
      <c r="K193" s="180">
        <f>ROUND(P193*H193,2)</f>
        <v>0</v>
      </c>
      <c r="L193" s="176" t="s">
        <v>20</v>
      </c>
      <c r="M193" s="37"/>
      <c r="N193" s="181" t="s">
        <v>20</v>
      </c>
      <c r="O193" s="182" t="s">
        <v>40</v>
      </c>
      <c r="P193" s="183">
        <f>I193+J193</f>
        <v>0</v>
      </c>
      <c r="Q193" s="183">
        <f>ROUND(I193*H193,2)</f>
        <v>0</v>
      </c>
      <c r="R193" s="183">
        <f>ROUND(J193*H193,2)</f>
        <v>0</v>
      </c>
      <c r="S193" s="62"/>
      <c r="T193" s="184">
        <f>S193*H193</f>
        <v>0</v>
      </c>
      <c r="U193" s="184">
        <v>0</v>
      </c>
      <c r="V193" s="184">
        <f>U193*H193</f>
        <v>0</v>
      </c>
      <c r="W193" s="184">
        <v>0</v>
      </c>
      <c r="X193" s="185">
        <f>W193*H193</f>
        <v>0</v>
      </c>
      <c r="Y193" s="32"/>
      <c r="Z193" s="32"/>
      <c r="AA193" s="32"/>
      <c r="AB193" s="32"/>
      <c r="AC193" s="32"/>
      <c r="AD193" s="32"/>
      <c r="AE193" s="32"/>
      <c r="AR193" s="186" t="s">
        <v>157</v>
      </c>
      <c r="AT193" s="186" t="s">
        <v>152</v>
      </c>
      <c r="AU193" s="186" t="s">
        <v>81</v>
      </c>
      <c r="AY193" s="15" t="s">
        <v>147</v>
      </c>
      <c r="BE193" s="187">
        <f>IF(O193="základní",K193,0)</f>
        <v>0</v>
      </c>
      <c r="BF193" s="187">
        <f>IF(O193="snížená",K193,0)</f>
        <v>0</v>
      </c>
      <c r="BG193" s="187">
        <f>IF(O193="zákl. přenesená",K193,0)</f>
        <v>0</v>
      </c>
      <c r="BH193" s="187">
        <f>IF(O193="sníž. přenesená",K193,0)</f>
        <v>0</v>
      </c>
      <c r="BI193" s="187">
        <f>IF(O193="nulová",K193,0)</f>
        <v>0</v>
      </c>
      <c r="BJ193" s="15" t="s">
        <v>79</v>
      </c>
      <c r="BK193" s="187">
        <f>ROUND(P193*H193,2)</f>
        <v>0</v>
      </c>
      <c r="BL193" s="15" t="s">
        <v>157</v>
      </c>
      <c r="BM193" s="186" t="s">
        <v>749</v>
      </c>
    </row>
    <row r="194" spans="1:65" s="12" customFormat="1" ht="22.85" customHeight="1">
      <c r="B194" s="157"/>
      <c r="C194" s="158"/>
      <c r="D194" s="159" t="s">
        <v>70</v>
      </c>
      <c r="E194" s="172" t="s">
        <v>750</v>
      </c>
      <c r="F194" s="172" t="s">
        <v>751</v>
      </c>
      <c r="G194" s="158"/>
      <c r="H194" s="158"/>
      <c r="I194" s="161"/>
      <c r="J194" s="161"/>
      <c r="K194" s="173">
        <f>BK194</f>
        <v>0</v>
      </c>
      <c r="L194" s="158"/>
      <c r="M194" s="163"/>
      <c r="N194" s="164"/>
      <c r="O194" s="165"/>
      <c r="P194" s="165"/>
      <c r="Q194" s="166">
        <f>SUM(Q195:Q200)</f>
        <v>0</v>
      </c>
      <c r="R194" s="166">
        <f>SUM(R195:R200)</f>
        <v>0</v>
      </c>
      <c r="S194" s="165"/>
      <c r="T194" s="167">
        <f>SUM(T195:T200)</f>
        <v>0</v>
      </c>
      <c r="U194" s="165"/>
      <c r="V194" s="167">
        <f>SUM(V195:V200)</f>
        <v>0</v>
      </c>
      <c r="W194" s="165"/>
      <c r="X194" s="168">
        <f>SUM(X195:X200)</f>
        <v>1.8211200000000001</v>
      </c>
      <c r="AR194" s="169" t="s">
        <v>79</v>
      </c>
      <c r="AT194" s="170" t="s">
        <v>70</v>
      </c>
      <c r="AU194" s="170" t="s">
        <v>79</v>
      </c>
      <c r="AY194" s="169" t="s">
        <v>147</v>
      </c>
      <c r="BK194" s="171">
        <f>SUM(BK195:BK200)</f>
        <v>0</v>
      </c>
    </row>
    <row r="195" spans="1:65" s="2" customFormat="1" ht="24.1" customHeight="1">
      <c r="A195" s="32"/>
      <c r="B195" s="33"/>
      <c r="C195" s="174" t="s">
        <v>334</v>
      </c>
      <c r="D195" s="174" t="s">
        <v>152</v>
      </c>
      <c r="E195" s="175" t="s">
        <v>874</v>
      </c>
      <c r="F195" s="176" t="s">
        <v>875</v>
      </c>
      <c r="G195" s="177" t="s">
        <v>735</v>
      </c>
      <c r="H195" s="178">
        <v>8</v>
      </c>
      <c r="I195" s="179"/>
      <c r="J195" s="179"/>
      <c r="K195" s="180">
        <f>ROUND(P195*H195,2)</f>
        <v>0</v>
      </c>
      <c r="L195" s="176" t="s">
        <v>295</v>
      </c>
      <c r="M195" s="37"/>
      <c r="N195" s="181" t="s">
        <v>20</v>
      </c>
      <c r="O195" s="182" t="s">
        <v>40</v>
      </c>
      <c r="P195" s="183">
        <f>I195+J195</f>
        <v>0</v>
      </c>
      <c r="Q195" s="183">
        <f>ROUND(I195*H195,2)</f>
        <v>0</v>
      </c>
      <c r="R195" s="183">
        <f>ROUND(J195*H195,2)</f>
        <v>0</v>
      </c>
      <c r="S195" s="62"/>
      <c r="T195" s="184">
        <f>S195*H195</f>
        <v>0</v>
      </c>
      <c r="U195" s="184">
        <v>0</v>
      </c>
      <c r="V195" s="184">
        <f>U195*H195</f>
        <v>0</v>
      </c>
      <c r="W195" s="184">
        <v>1.3999999999999999E-4</v>
      </c>
      <c r="X195" s="185">
        <f>W195*H195</f>
        <v>1.1199999999999999E-3</v>
      </c>
      <c r="Y195" s="32"/>
      <c r="Z195" s="32"/>
      <c r="AA195" s="32"/>
      <c r="AB195" s="32"/>
      <c r="AC195" s="32"/>
      <c r="AD195" s="32"/>
      <c r="AE195" s="32"/>
      <c r="AR195" s="186" t="s">
        <v>157</v>
      </c>
      <c r="AT195" s="186" t="s">
        <v>152</v>
      </c>
      <c r="AU195" s="186" t="s">
        <v>81</v>
      </c>
      <c r="AY195" s="15" t="s">
        <v>147</v>
      </c>
      <c r="BE195" s="187">
        <f>IF(O195="základní",K195,0)</f>
        <v>0</v>
      </c>
      <c r="BF195" s="187">
        <f>IF(O195="snížená",K195,0)</f>
        <v>0</v>
      </c>
      <c r="BG195" s="187">
        <f>IF(O195="zákl. přenesená",K195,0)</f>
        <v>0</v>
      </c>
      <c r="BH195" s="187">
        <f>IF(O195="sníž. přenesená",K195,0)</f>
        <v>0</v>
      </c>
      <c r="BI195" s="187">
        <f>IF(O195="nulová",K195,0)</f>
        <v>0</v>
      </c>
      <c r="BJ195" s="15" t="s">
        <v>79</v>
      </c>
      <c r="BK195" s="187">
        <f>ROUND(P195*H195,2)</f>
        <v>0</v>
      </c>
      <c r="BL195" s="15" t="s">
        <v>157</v>
      </c>
      <c r="BM195" s="186" t="s">
        <v>876</v>
      </c>
    </row>
    <row r="196" spans="1:65" s="2" customFormat="1" ht="10.65">
      <c r="A196" s="32"/>
      <c r="B196" s="33"/>
      <c r="C196" s="34"/>
      <c r="D196" s="188" t="s">
        <v>160</v>
      </c>
      <c r="E196" s="34"/>
      <c r="F196" s="189" t="s">
        <v>877</v>
      </c>
      <c r="G196" s="34"/>
      <c r="H196" s="34"/>
      <c r="I196" s="190"/>
      <c r="J196" s="190"/>
      <c r="K196" s="34"/>
      <c r="L196" s="34"/>
      <c r="M196" s="37"/>
      <c r="N196" s="191"/>
      <c r="O196" s="192"/>
      <c r="P196" s="62"/>
      <c r="Q196" s="62"/>
      <c r="R196" s="62"/>
      <c r="S196" s="62"/>
      <c r="T196" s="62"/>
      <c r="U196" s="62"/>
      <c r="V196" s="62"/>
      <c r="W196" s="62"/>
      <c r="X196" s="63"/>
      <c r="Y196" s="32"/>
      <c r="Z196" s="32"/>
      <c r="AA196" s="32"/>
      <c r="AB196" s="32"/>
      <c r="AC196" s="32"/>
      <c r="AD196" s="32"/>
      <c r="AE196" s="32"/>
      <c r="AT196" s="15" t="s">
        <v>160</v>
      </c>
      <c r="AU196" s="15" t="s">
        <v>81</v>
      </c>
    </row>
    <row r="197" spans="1:65" s="2" customFormat="1" ht="76.400000000000006" customHeight="1">
      <c r="A197" s="32"/>
      <c r="B197" s="33"/>
      <c r="C197" s="193" t="s">
        <v>336</v>
      </c>
      <c r="D197" s="193" t="s">
        <v>162</v>
      </c>
      <c r="E197" s="194" t="s">
        <v>878</v>
      </c>
      <c r="F197" s="195" t="s">
        <v>879</v>
      </c>
      <c r="G197" s="196" t="s">
        <v>760</v>
      </c>
      <c r="H197" s="197">
        <v>1</v>
      </c>
      <c r="I197" s="198"/>
      <c r="J197" s="199"/>
      <c r="K197" s="200">
        <f>ROUND(P197*H197,2)</f>
        <v>0</v>
      </c>
      <c r="L197" s="195" t="s">
        <v>20</v>
      </c>
      <c r="M197" s="201"/>
      <c r="N197" s="202" t="s">
        <v>20</v>
      </c>
      <c r="O197" s="182" t="s">
        <v>40</v>
      </c>
      <c r="P197" s="183">
        <f>I197+J197</f>
        <v>0</v>
      </c>
      <c r="Q197" s="183">
        <f>ROUND(I197*H197,2)</f>
        <v>0</v>
      </c>
      <c r="R197" s="183">
        <f>ROUND(J197*H197,2)</f>
        <v>0</v>
      </c>
      <c r="S197" s="62"/>
      <c r="T197" s="184">
        <f>S197*H197</f>
        <v>0</v>
      </c>
      <c r="U197" s="184">
        <v>0</v>
      </c>
      <c r="V197" s="184">
        <f>U197*H197</f>
        <v>0</v>
      </c>
      <c r="W197" s="184">
        <v>0</v>
      </c>
      <c r="X197" s="185">
        <f>W197*H197</f>
        <v>0</v>
      </c>
      <c r="Y197" s="32"/>
      <c r="Z197" s="32"/>
      <c r="AA197" s="32"/>
      <c r="AB197" s="32"/>
      <c r="AC197" s="32"/>
      <c r="AD197" s="32"/>
      <c r="AE197" s="32"/>
      <c r="AR197" s="186" t="s">
        <v>717</v>
      </c>
      <c r="AT197" s="186" t="s">
        <v>162</v>
      </c>
      <c r="AU197" s="186" t="s">
        <v>81</v>
      </c>
      <c r="AY197" s="15" t="s">
        <v>147</v>
      </c>
      <c r="BE197" s="187">
        <f>IF(O197="základní",K197,0)</f>
        <v>0</v>
      </c>
      <c r="BF197" s="187">
        <f>IF(O197="snížená",K197,0)</f>
        <v>0</v>
      </c>
      <c r="BG197" s="187">
        <f>IF(O197="zákl. přenesená",K197,0)</f>
        <v>0</v>
      </c>
      <c r="BH197" s="187">
        <f>IF(O197="sníž. přenesená",K197,0)</f>
        <v>0</v>
      </c>
      <c r="BI197" s="187">
        <f>IF(O197="nulová",K197,0)</f>
        <v>0</v>
      </c>
      <c r="BJ197" s="15" t="s">
        <v>79</v>
      </c>
      <c r="BK197" s="187">
        <f>ROUND(P197*H197,2)</f>
        <v>0</v>
      </c>
      <c r="BL197" s="15" t="s">
        <v>717</v>
      </c>
      <c r="BM197" s="186" t="s">
        <v>880</v>
      </c>
    </row>
    <row r="198" spans="1:65" s="2" customFormat="1" ht="24.1" customHeight="1">
      <c r="A198" s="32"/>
      <c r="B198" s="33"/>
      <c r="C198" s="174" t="s">
        <v>339</v>
      </c>
      <c r="D198" s="174" t="s">
        <v>152</v>
      </c>
      <c r="E198" s="175" t="s">
        <v>753</v>
      </c>
      <c r="F198" s="176" t="s">
        <v>754</v>
      </c>
      <c r="G198" s="177" t="s">
        <v>389</v>
      </c>
      <c r="H198" s="178">
        <v>130</v>
      </c>
      <c r="I198" s="179"/>
      <c r="J198" s="179"/>
      <c r="K198" s="180">
        <f>ROUND(P198*H198,2)</f>
        <v>0</v>
      </c>
      <c r="L198" s="176" t="s">
        <v>20</v>
      </c>
      <c r="M198" s="37"/>
      <c r="N198" s="181" t="s">
        <v>20</v>
      </c>
      <c r="O198" s="182" t="s">
        <v>40</v>
      </c>
      <c r="P198" s="183">
        <f>I198+J198</f>
        <v>0</v>
      </c>
      <c r="Q198" s="183">
        <f>ROUND(I198*H198,2)</f>
        <v>0</v>
      </c>
      <c r="R198" s="183">
        <f>ROUND(J198*H198,2)</f>
        <v>0</v>
      </c>
      <c r="S198" s="62"/>
      <c r="T198" s="184">
        <f>S198*H198</f>
        <v>0</v>
      </c>
      <c r="U198" s="184">
        <v>0</v>
      </c>
      <c r="V198" s="184">
        <f>U198*H198</f>
        <v>0</v>
      </c>
      <c r="W198" s="184">
        <v>1.4E-2</v>
      </c>
      <c r="X198" s="185">
        <f>W198*H198</f>
        <v>1.82</v>
      </c>
      <c r="Y198" s="32"/>
      <c r="Z198" s="32"/>
      <c r="AA198" s="32"/>
      <c r="AB198" s="32"/>
      <c r="AC198" s="32"/>
      <c r="AD198" s="32"/>
      <c r="AE198" s="32"/>
      <c r="AR198" s="186" t="s">
        <v>172</v>
      </c>
      <c r="AT198" s="186" t="s">
        <v>152</v>
      </c>
      <c r="AU198" s="186" t="s">
        <v>81</v>
      </c>
      <c r="AY198" s="15" t="s">
        <v>147</v>
      </c>
      <c r="BE198" s="187">
        <f>IF(O198="základní",K198,0)</f>
        <v>0</v>
      </c>
      <c r="BF198" s="187">
        <f>IF(O198="snížená",K198,0)</f>
        <v>0</v>
      </c>
      <c r="BG198" s="187">
        <f>IF(O198="zákl. přenesená",K198,0)</f>
        <v>0</v>
      </c>
      <c r="BH198" s="187">
        <f>IF(O198="sníž. přenesená",K198,0)</f>
        <v>0</v>
      </c>
      <c r="BI198" s="187">
        <f>IF(O198="nulová",K198,0)</f>
        <v>0</v>
      </c>
      <c r="BJ198" s="15" t="s">
        <v>79</v>
      </c>
      <c r="BK198" s="187">
        <f>ROUND(P198*H198,2)</f>
        <v>0</v>
      </c>
      <c r="BL198" s="15" t="s">
        <v>172</v>
      </c>
      <c r="BM198" s="186" t="s">
        <v>755</v>
      </c>
    </row>
    <row r="199" spans="1:65" s="13" customFormat="1" ht="10.65">
      <c r="B199" s="203"/>
      <c r="C199" s="204"/>
      <c r="D199" s="205" t="s">
        <v>167</v>
      </c>
      <c r="E199" s="206" t="s">
        <v>20</v>
      </c>
      <c r="F199" s="207" t="s">
        <v>881</v>
      </c>
      <c r="G199" s="204"/>
      <c r="H199" s="208">
        <v>130</v>
      </c>
      <c r="I199" s="209"/>
      <c r="J199" s="209"/>
      <c r="K199" s="204"/>
      <c r="L199" s="204"/>
      <c r="M199" s="210"/>
      <c r="N199" s="211"/>
      <c r="O199" s="212"/>
      <c r="P199" s="212"/>
      <c r="Q199" s="212"/>
      <c r="R199" s="212"/>
      <c r="S199" s="212"/>
      <c r="T199" s="212"/>
      <c r="U199" s="212"/>
      <c r="V199" s="212"/>
      <c r="W199" s="212"/>
      <c r="X199" s="213"/>
      <c r="AT199" s="214" t="s">
        <v>167</v>
      </c>
      <c r="AU199" s="214" t="s">
        <v>81</v>
      </c>
      <c r="AV199" s="13" t="s">
        <v>81</v>
      </c>
      <c r="AW199" s="13" t="s">
        <v>5</v>
      </c>
      <c r="AX199" s="13" t="s">
        <v>79</v>
      </c>
      <c r="AY199" s="214" t="s">
        <v>147</v>
      </c>
    </row>
    <row r="200" spans="1:65" s="2" customFormat="1" ht="24.1" customHeight="1">
      <c r="A200" s="32"/>
      <c r="B200" s="33"/>
      <c r="C200" s="193" t="s">
        <v>341</v>
      </c>
      <c r="D200" s="193" t="s">
        <v>162</v>
      </c>
      <c r="E200" s="194" t="s">
        <v>758</v>
      </c>
      <c r="F200" s="195" t="s">
        <v>759</v>
      </c>
      <c r="G200" s="196" t="s">
        <v>760</v>
      </c>
      <c r="H200" s="197">
        <v>1</v>
      </c>
      <c r="I200" s="198"/>
      <c r="J200" s="199"/>
      <c r="K200" s="200">
        <f>ROUND(P200*H200,2)</f>
        <v>0</v>
      </c>
      <c r="L200" s="195" t="s">
        <v>20</v>
      </c>
      <c r="M200" s="201"/>
      <c r="N200" s="202" t="s">
        <v>20</v>
      </c>
      <c r="O200" s="182" t="s">
        <v>40</v>
      </c>
      <c r="P200" s="183">
        <f>I200+J200</f>
        <v>0</v>
      </c>
      <c r="Q200" s="183">
        <f>ROUND(I200*H200,2)</f>
        <v>0</v>
      </c>
      <c r="R200" s="183">
        <f>ROUND(J200*H200,2)</f>
        <v>0</v>
      </c>
      <c r="S200" s="62"/>
      <c r="T200" s="184">
        <f>S200*H200</f>
        <v>0</v>
      </c>
      <c r="U200" s="184">
        <v>0</v>
      </c>
      <c r="V200" s="184">
        <f>U200*H200</f>
        <v>0</v>
      </c>
      <c r="W200" s="184">
        <v>0</v>
      </c>
      <c r="X200" s="185">
        <f>W200*H200</f>
        <v>0</v>
      </c>
      <c r="Y200" s="32"/>
      <c r="Z200" s="32"/>
      <c r="AA200" s="32"/>
      <c r="AB200" s="32"/>
      <c r="AC200" s="32"/>
      <c r="AD200" s="32"/>
      <c r="AE200" s="32"/>
      <c r="AR200" s="186" t="s">
        <v>717</v>
      </c>
      <c r="AT200" s="186" t="s">
        <v>162</v>
      </c>
      <c r="AU200" s="186" t="s">
        <v>81</v>
      </c>
      <c r="AY200" s="15" t="s">
        <v>147</v>
      </c>
      <c r="BE200" s="187">
        <f>IF(O200="základní",K200,0)</f>
        <v>0</v>
      </c>
      <c r="BF200" s="187">
        <f>IF(O200="snížená",K200,0)</f>
        <v>0</v>
      </c>
      <c r="BG200" s="187">
        <f>IF(O200="zákl. přenesená",K200,0)</f>
        <v>0</v>
      </c>
      <c r="BH200" s="187">
        <f>IF(O200="sníž. přenesená",K200,0)</f>
        <v>0</v>
      </c>
      <c r="BI200" s="187">
        <f>IF(O200="nulová",K200,0)</f>
        <v>0</v>
      </c>
      <c r="BJ200" s="15" t="s">
        <v>79</v>
      </c>
      <c r="BK200" s="187">
        <f>ROUND(P200*H200,2)</f>
        <v>0</v>
      </c>
      <c r="BL200" s="15" t="s">
        <v>717</v>
      </c>
      <c r="BM200" s="186" t="s">
        <v>761</v>
      </c>
    </row>
    <row r="201" spans="1:65" s="12" customFormat="1" ht="22.85" customHeight="1">
      <c r="B201" s="157"/>
      <c r="C201" s="158"/>
      <c r="D201" s="159" t="s">
        <v>70</v>
      </c>
      <c r="E201" s="172" t="s">
        <v>762</v>
      </c>
      <c r="F201" s="172" t="s">
        <v>763</v>
      </c>
      <c r="G201" s="158"/>
      <c r="H201" s="158"/>
      <c r="I201" s="161"/>
      <c r="J201" s="161"/>
      <c r="K201" s="173">
        <f>BK201</f>
        <v>0</v>
      </c>
      <c r="L201" s="158"/>
      <c r="M201" s="163"/>
      <c r="N201" s="164"/>
      <c r="O201" s="165"/>
      <c r="P201" s="165"/>
      <c r="Q201" s="166">
        <f>SUM(Q202:Q211)</f>
        <v>0</v>
      </c>
      <c r="R201" s="166">
        <f>SUM(R202:R211)</f>
        <v>0</v>
      </c>
      <c r="S201" s="165"/>
      <c r="T201" s="167">
        <f>SUM(T202:T211)</f>
        <v>0</v>
      </c>
      <c r="U201" s="165"/>
      <c r="V201" s="167">
        <f>SUM(V202:V211)</f>
        <v>0</v>
      </c>
      <c r="W201" s="165"/>
      <c r="X201" s="168">
        <f>SUM(X202:X211)</f>
        <v>0</v>
      </c>
      <c r="AR201" s="169" t="s">
        <v>79</v>
      </c>
      <c r="AT201" s="170" t="s">
        <v>70</v>
      </c>
      <c r="AU201" s="170" t="s">
        <v>79</v>
      </c>
      <c r="AY201" s="169" t="s">
        <v>147</v>
      </c>
      <c r="BK201" s="171">
        <f>SUM(BK202:BK211)</f>
        <v>0</v>
      </c>
    </row>
    <row r="202" spans="1:65" s="2" customFormat="1" ht="24.1" customHeight="1">
      <c r="A202" s="32"/>
      <c r="B202" s="33"/>
      <c r="C202" s="174" t="s">
        <v>343</v>
      </c>
      <c r="D202" s="174" t="s">
        <v>152</v>
      </c>
      <c r="E202" s="175" t="s">
        <v>765</v>
      </c>
      <c r="F202" s="176" t="s">
        <v>766</v>
      </c>
      <c r="G202" s="177" t="s">
        <v>155</v>
      </c>
      <c r="H202" s="178">
        <v>12</v>
      </c>
      <c r="I202" s="179"/>
      <c r="J202" s="179"/>
      <c r="K202" s="180">
        <f>ROUND(P202*H202,2)</f>
        <v>0</v>
      </c>
      <c r="L202" s="176" t="s">
        <v>156</v>
      </c>
      <c r="M202" s="37"/>
      <c r="N202" s="181" t="s">
        <v>20</v>
      </c>
      <c r="O202" s="182" t="s">
        <v>40</v>
      </c>
      <c r="P202" s="183">
        <f>I202+J202</f>
        <v>0</v>
      </c>
      <c r="Q202" s="183">
        <f>ROUND(I202*H202,2)</f>
        <v>0</v>
      </c>
      <c r="R202" s="183">
        <f>ROUND(J202*H202,2)</f>
        <v>0</v>
      </c>
      <c r="S202" s="62"/>
      <c r="T202" s="184">
        <f>S202*H202</f>
        <v>0</v>
      </c>
      <c r="U202" s="184">
        <v>0</v>
      </c>
      <c r="V202" s="184">
        <f>U202*H202</f>
        <v>0</v>
      </c>
      <c r="W202" s="184">
        <v>0</v>
      </c>
      <c r="X202" s="185">
        <f>W202*H202</f>
        <v>0</v>
      </c>
      <c r="Y202" s="32"/>
      <c r="Z202" s="32"/>
      <c r="AA202" s="32"/>
      <c r="AB202" s="32"/>
      <c r="AC202" s="32"/>
      <c r="AD202" s="32"/>
      <c r="AE202" s="32"/>
      <c r="AR202" s="186" t="s">
        <v>157</v>
      </c>
      <c r="AT202" s="186" t="s">
        <v>152</v>
      </c>
      <c r="AU202" s="186" t="s">
        <v>81</v>
      </c>
      <c r="AY202" s="15" t="s">
        <v>147</v>
      </c>
      <c r="BE202" s="187">
        <f>IF(O202="základní",K202,0)</f>
        <v>0</v>
      </c>
      <c r="BF202" s="187">
        <f>IF(O202="snížená",K202,0)</f>
        <v>0</v>
      </c>
      <c r="BG202" s="187">
        <f>IF(O202="zákl. přenesená",K202,0)</f>
        <v>0</v>
      </c>
      <c r="BH202" s="187">
        <f>IF(O202="sníž. přenesená",K202,0)</f>
        <v>0</v>
      </c>
      <c r="BI202" s="187">
        <f>IF(O202="nulová",K202,0)</f>
        <v>0</v>
      </c>
      <c r="BJ202" s="15" t="s">
        <v>79</v>
      </c>
      <c r="BK202" s="187">
        <f>ROUND(P202*H202,2)</f>
        <v>0</v>
      </c>
      <c r="BL202" s="15" t="s">
        <v>157</v>
      </c>
      <c r="BM202" s="186" t="s">
        <v>767</v>
      </c>
    </row>
    <row r="203" spans="1:65" s="2" customFormat="1" ht="10.65">
      <c r="A203" s="32"/>
      <c r="B203" s="33"/>
      <c r="C203" s="34"/>
      <c r="D203" s="188" t="s">
        <v>160</v>
      </c>
      <c r="E203" s="34"/>
      <c r="F203" s="189" t="s">
        <v>768</v>
      </c>
      <c r="G203" s="34"/>
      <c r="H203" s="34"/>
      <c r="I203" s="190"/>
      <c r="J203" s="190"/>
      <c r="K203" s="34"/>
      <c r="L203" s="34"/>
      <c r="M203" s="37"/>
      <c r="N203" s="191"/>
      <c r="O203" s="192"/>
      <c r="P203" s="62"/>
      <c r="Q203" s="62"/>
      <c r="R203" s="62"/>
      <c r="S203" s="62"/>
      <c r="T203" s="62"/>
      <c r="U203" s="62"/>
      <c r="V203" s="62"/>
      <c r="W203" s="62"/>
      <c r="X203" s="63"/>
      <c r="Y203" s="32"/>
      <c r="Z203" s="32"/>
      <c r="AA203" s="32"/>
      <c r="AB203" s="32"/>
      <c r="AC203" s="32"/>
      <c r="AD203" s="32"/>
      <c r="AE203" s="32"/>
      <c r="AT203" s="15" t="s">
        <v>160</v>
      </c>
      <c r="AU203" s="15" t="s">
        <v>81</v>
      </c>
    </row>
    <row r="204" spans="1:65" s="2" customFormat="1" ht="16.45" customHeight="1">
      <c r="A204" s="32"/>
      <c r="B204" s="33"/>
      <c r="C204" s="174" t="s">
        <v>345</v>
      </c>
      <c r="D204" s="174" t="s">
        <v>152</v>
      </c>
      <c r="E204" s="175" t="s">
        <v>770</v>
      </c>
      <c r="F204" s="176" t="s">
        <v>771</v>
      </c>
      <c r="G204" s="177" t="s">
        <v>155</v>
      </c>
      <c r="H204" s="178">
        <v>12</v>
      </c>
      <c r="I204" s="179"/>
      <c r="J204" s="179"/>
      <c r="K204" s="180">
        <f>ROUND(P204*H204,2)</f>
        <v>0</v>
      </c>
      <c r="L204" s="176" t="s">
        <v>20</v>
      </c>
      <c r="M204" s="37"/>
      <c r="N204" s="181" t="s">
        <v>20</v>
      </c>
      <c r="O204" s="182" t="s">
        <v>40</v>
      </c>
      <c r="P204" s="183">
        <f>I204+J204</f>
        <v>0</v>
      </c>
      <c r="Q204" s="183">
        <f>ROUND(I204*H204,2)</f>
        <v>0</v>
      </c>
      <c r="R204" s="183">
        <f>ROUND(J204*H204,2)</f>
        <v>0</v>
      </c>
      <c r="S204" s="62"/>
      <c r="T204" s="184">
        <f>S204*H204</f>
        <v>0</v>
      </c>
      <c r="U204" s="184">
        <v>0</v>
      </c>
      <c r="V204" s="184">
        <f>U204*H204</f>
        <v>0</v>
      </c>
      <c r="W204" s="184">
        <v>0</v>
      </c>
      <c r="X204" s="185">
        <f>W204*H204</f>
        <v>0</v>
      </c>
      <c r="Y204" s="32"/>
      <c r="Z204" s="32"/>
      <c r="AA204" s="32"/>
      <c r="AB204" s="32"/>
      <c r="AC204" s="32"/>
      <c r="AD204" s="32"/>
      <c r="AE204" s="32"/>
      <c r="AR204" s="186" t="s">
        <v>157</v>
      </c>
      <c r="AT204" s="186" t="s">
        <v>152</v>
      </c>
      <c r="AU204" s="186" t="s">
        <v>81</v>
      </c>
      <c r="AY204" s="15" t="s">
        <v>147</v>
      </c>
      <c r="BE204" s="187">
        <f>IF(O204="základní",K204,0)</f>
        <v>0</v>
      </c>
      <c r="BF204" s="187">
        <f>IF(O204="snížená",K204,0)</f>
        <v>0</v>
      </c>
      <c r="BG204" s="187">
        <f>IF(O204="zákl. přenesená",K204,0)</f>
        <v>0</v>
      </c>
      <c r="BH204" s="187">
        <f>IF(O204="sníž. přenesená",K204,0)</f>
        <v>0</v>
      </c>
      <c r="BI204" s="187">
        <f>IF(O204="nulová",K204,0)</f>
        <v>0</v>
      </c>
      <c r="BJ204" s="15" t="s">
        <v>79</v>
      </c>
      <c r="BK204" s="187">
        <f>ROUND(P204*H204,2)</f>
        <v>0</v>
      </c>
      <c r="BL204" s="15" t="s">
        <v>157</v>
      </c>
      <c r="BM204" s="186" t="s">
        <v>772</v>
      </c>
    </row>
    <row r="205" spans="1:65" s="2" customFormat="1" ht="16.45" customHeight="1">
      <c r="A205" s="32"/>
      <c r="B205" s="33"/>
      <c r="C205" s="174" t="s">
        <v>351</v>
      </c>
      <c r="D205" s="174" t="s">
        <v>152</v>
      </c>
      <c r="E205" s="175" t="s">
        <v>774</v>
      </c>
      <c r="F205" s="176" t="s">
        <v>775</v>
      </c>
      <c r="G205" s="177" t="s">
        <v>155</v>
      </c>
      <c r="H205" s="178">
        <v>12</v>
      </c>
      <c r="I205" s="179"/>
      <c r="J205" s="179"/>
      <c r="K205" s="180">
        <f>ROUND(P205*H205,2)</f>
        <v>0</v>
      </c>
      <c r="L205" s="176" t="s">
        <v>20</v>
      </c>
      <c r="M205" s="37"/>
      <c r="N205" s="181" t="s">
        <v>20</v>
      </c>
      <c r="O205" s="182" t="s">
        <v>40</v>
      </c>
      <c r="P205" s="183">
        <f>I205+J205</f>
        <v>0</v>
      </c>
      <c r="Q205" s="183">
        <f>ROUND(I205*H205,2)</f>
        <v>0</v>
      </c>
      <c r="R205" s="183">
        <f>ROUND(J205*H205,2)</f>
        <v>0</v>
      </c>
      <c r="S205" s="62"/>
      <c r="T205" s="184">
        <f>S205*H205</f>
        <v>0</v>
      </c>
      <c r="U205" s="184">
        <v>0</v>
      </c>
      <c r="V205" s="184">
        <f>U205*H205</f>
        <v>0</v>
      </c>
      <c r="W205" s="184">
        <v>0</v>
      </c>
      <c r="X205" s="185">
        <f>W205*H205</f>
        <v>0</v>
      </c>
      <c r="Y205" s="32"/>
      <c r="Z205" s="32"/>
      <c r="AA205" s="32"/>
      <c r="AB205" s="32"/>
      <c r="AC205" s="32"/>
      <c r="AD205" s="32"/>
      <c r="AE205" s="32"/>
      <c r="AR205" s="186" t="s">
        <v>157</v>
      </c>
      <c r="AT205" s="186" t="s">
        <v>152</v>
      </c>
      <c r="AU205" s="186" t="s">
        <v>81</v>
      </c>
      <c r="AY205" s="15" t="s">
        <v>147</v>
      </c>
      <c r="BE205" s="187">
        <f>IF(O205="základní",K205,0)</f>
        <v>0</v>
      </c>
      <c r="BF205" s="187">
        <f>IF(O205="snížená",K205,0)</f>
        <v>0</v>
      </c>
      <c r="BG205" s="187">
        <f>IF(O205="zákl. přenesená",K205,0)</f>
        <v>0</v>
      </c>
      <c r="BH205" s="187">
        <f>IF(O205="sníž. přenesená",K205,0)</f>
        <v>0</v>
      </c>
      <c r="BI205" s="187">
        <f>IF(O205="nulová",K205,0)</f>
        <v>0</v>
      </c>
      <c r="BJ205" s="15" t="s">
        <v>79</v>
      </c>
      <c r="BK205" s="187">
        <f>ROUND(P205*H205,2)</f>
        <v>0</v>
      </c>
      <c r="BL205" s="15" t="s">
        <v>157</v>
      </c>
      <c r="BM205" s="186" t="s">
        <v>776</v>
      </c>
    </row>
    <row r="206" spans="1:65" s="2" customFormat="1" ht="37.9" customHeight="1">
      <c r="A206" s="32"/>
      <c r="B206" s="33"/>
      <c r="C206" s="193" t="s">
        <v>356</v>
      </c>
      <c r="D206" s="193" t="s">
        <v>162</v>
      </c>
      <c r="E206" s="194" t="s">
        <v>778</v>
      </c>
      <c r="F206" s="195" t="s">
        <v>779</v>
      </c>
      <c r="G206" s="196" t="s">
        <v>155</v>
      </c>
      <c r="H206" s="197">
        <v>4</v>
      </c>
      <c r="I206" s="198"/>
      <c r="J206" s="199"/>
      <c r="K206" s="200">
        <f>ROUND(P206*H206,2)</f>
        <v>0</v>
      </c>
      <c r="L206" s="195" t="s">
        <v>20</v>
      </c>
      <c r="M206" s="201"/>
      <c r="N206" s="202" t="s">
        <v>20</v>
      </c>
      <c r="O206" s="182" t="s">
        <v>40</v>
      </c>
      <c r="P206" s="183">
        <f>I206+J206</f>
        <v>0</v>
      </c>
      <c r="Q206" s="183">
        <f>ROUND(I206*H206,2)</f>
        <v>0</v>
      </c>
      <c r="R206" s="183">
        <f>ROUND(J206*H206,2)</f>
        <v>0</v>
      </c>
      <c r="S206" s="62"/>
      <c r="T206" s="184">
        <f>S206*H206</f>
        <v>0</v>
      </c>
      <c r="U206" s="184">
        <v>0</v>
      </c>
      <c r="V206" s="184">
        <f>U206*H206</f>
        <v>0</v>
      </c>
      <c r="W206" s="184">
        <v>0</v>
      </c>
      <c r="X206" s="185">
        <f>W206*H206</f>
        <v>0</v>
      </c>
      <c r="Y206" s="32"/>
      <c r="Z206" s="32"/>
      <c r="AA206" s="32"/>
      <c r="AB206" s="32"/>
      <c r="AC206" s="32"/>
      <c r="AD206" s="32"/>
      <c r="AE206" s="32"/>
      <c r="AR206" s="186" t="s">
        <v>513</v>
      </c>
      <c r="AT206" s="186" t="s">
        <v>162</v>
      </c>
      <c r="AU206" s="186" t="s">
        <v>81</v>
      </c>
      <c r="AY206" s="15" t="s">
        <v>147</v>
      </c>
      <c r="BE206" s="187">
        <f>IF(O206="základní",K206,0)</f>
        <v>0</v>
      </c>
      <c r="BF206" s="187">
        <f>IF(O206="snížená",K206,0)</f>
        <v>0</v>
      </c>
      <c r="BG206" s="187">
        <f>IF(O206="zákl. přenesená",K206,0)</f>
        <v>0</v>
      </c>
      <c r="BH206" s="187">
        <f>IF(O206="sníž. přenesená",K206,0)</f>
        <v>0</v>
      </c>
      <c r="BI206" s="187">
        <f>IF(O206="nulová",K206,0)</f>
        <v>0</v>
      </c>
      <c r="BJ206" s="15" t="s">
        <v>79</v>
      </c>
      <c r="BK206" s="187">
        <f>ROUND(P206*H206,2)</f>
        <v>0</v>
      </c>
      <c r="BL206" s="15" t="s">
        <v>403</v>
      </c>
      <c r="BM206" s="186" t="s">
        <v>780</v>
      </c>
    </row>
    <row r="207" spans="1:65" s="13" customFormat="1" ht="10.65">
      <c r="B207" s="203"/>
      <c r="C207" s="204"/>
      <c r="D207" s="205" t="s">
        <v>167</v>
      </c>
      <c r="E207" s="206" t="s">
        <v>20</v>
      </c>
      <c r="F207" s="207" t="s">
        <v>882</v>
      </c>
      <c r="G207" s="204"/>
      <c r="H207" s="208">
        <v>4</v>
      </c>
      <c r="I207" s="209"/>
      <c r="J207" s="209"/>
      <c r="K207" s="204"/>
      <c r="L207" s="204"/>
      <c r="M207" s="210"/>
      <c r="N207" s="211"/>
      <c r="O207" s="212"/>
      <c r="P207" s="212"/>
      <c r="Q207" s="212"/>
      <c r="R207" s="212"/>
      <c r="S207" s="212"/>
      <c r="T207" s="212"/>
      <c r="U207" s="212"/>
      <c r="V207" s="212"/>
      <c r="W207" s="212"/>
      <c r="X207" s="213"/>
      <c r="AT207" s="214" t="s">
        <v>167</v>
      </c>
      <c r="AU207" s="214" t="s">
        <v>81</v>
      </c>
      <c r="AV207" s="13" t="s">
        <v>81</v>
      </c>
      <c r="AW207" s="13" t="s">
        <v>5</v>
      </c>
      <c r="AX207" s="13" t="s">
        <v>79</v>
      </c>
      <c r="AY207" s="214" t="s">
        <v>147</v>
      </c>
    </row>
    <row r="208" spans="1:65" s="2" customFormat="1" ht="24.1" customHeight="1">
      <c r="A208" s="32"/>
      <c r="B208" s="33"/>
      <c r="C208" s="193" t="s">
        <v>361</v>
      </c>
      <c r="D208" s="193" t="s">
        <v>162</v>
      </c>
      <c r="E208" s="194" t="s">
        <v>782</v>
      </c>
      <c r="F208" s="195" t="s">
        <v>783</v>
      </c>
      <c r="G208" s="196" t="s">
        <v>155</v>
      </c>
      <c r="H208" s="197">
        <v>2</v>
      </c>
      <c r="I208" s="198"/>
      <c r="J208" s="199"/>
      <c r="K208" s="200">
        <f>ROUND(P208*H208,2)</f>
        <v>0</v>
      </c>
      <c r="L208" s="195" t="s">
        <v>20</v>
      </c>
      <c r="M208" s="201"/>
      <c r="N208" s="202" t="s">
        <v>20</v>
      </c>
      <c r="O208" s="182" t="s">
        <v>40</v>
      </c>
      <c r="P208" s="183">
        <f>I208+J208</f>
        <v>0</v>
      </c>
      <c r="Q208" s="183">
        <f>ROUND(I208*H208,2)</f>
        <v>0</v>
      </c>
      <c r="R208" s="183">
        <f>ROUND(J208*H208,2)</f>
        <v>0</v>
      </c>
      <c r="S208" s="62"/>
      <c r="T208" s="184">
        <f>S208*H208</f>
        <v>0</v>
      </c>
      <c r="U208" s="184">
        <v>0</v>
      </c>
      <c r="V208" s="184">
        <f>U208*H208</f>
        <v>0</v>
      </c>
      <c r="W208" s="184">
        <v>0</v>
      </c>
      <c r="X208" s="185">
        <f>W208*H208</f>
        <v>0</v>
      </c>
      <c r="Y208" s="32"/>
      <c r="Z208" s="32"/>
      <c r="AA208" s="32"/>
      <c r="AB208" s="32"/>
      <c r="AC208" s="32"/>
      <c r="AD208" s="32"/>
      <c r="AE208" s="32"/>
      <c r="AR208" s="186" t="s">
        <v>513</v>
      </c>
      <c r="AT208" s="186" t="s">
        <v>162</v>
      </c>
      <c r="AU208" s="186" t="s">
        <v>81</v>
      </c>
      <c r="AY208" s="15" t="s">
        <v>147</v>
      </c>
      <c r="BE208" s="187">
        <f>IF(O208="základní",K208,0)</f>
        <v>0</v>
      </c>
      <c r="BF208" s="187">
        <f>IF(O208="snížená",K208,0)</f>
        <v>0</v>
      </c>
      <c r="BG208" s="187">
        <f>IF(O208="zákl. přenesená",K208,0)</f>
        <v>0</v>
      </c>
      <c r="BH208" s="187">
        <f>IF(O208="sníž. přenesená",K208,0)</f>
        <v>0</v>
      </c>
      <c r="BI208" s="187">
        <f>IF(O208="nulová",K208,0)</f>
        <v>0</v>
      </c>
      <c r="BJ208" s="15" t="s">
        <v>79</v>
      </c>
      <c r="BK208" s="187">
        <f>ROUND(P208*H208,2)</f>
        <v>0</v>
      </c>
      <c r="BL208" s="15" t="s">
        <v>403</v>
      </c>
      <c r="BM208" s="186" t="s">
        <v>784</v>
      </c>
    </row>
    <row r="209" spans="1:65" s="13" customFormat="1" ht="10.65">
      <c r="B209" s="203"/>
      <c r="C209" s="204"/>
      <c r="D209" s="205" t="s">
        <v>167</v>
      </c>
      <c r="E209" s="206" t="s">
        <v>20</v>
      </c>
      <c r="F209" s="207" t="s">
        <v>883</v>
      </c>
      <c r="G209" s="204"/>
      <c r="H209" s="208">
        <v>2</v>
      </c>
      <c r="I209" s="209"/>
      <c r="J209" s="209"/>
      <c r="K209" s="204"/>
      <c r="L209" s="204"/>
      <c r="M209" s="210"/>
      <c r="N209" s="211"/>
      <c r="O209" s="212"/>
      <c r="P209" s="212"/>
      <c r="Q209" s="212"/>
      <c r="R209" s="212"/>
      <c r="S209" s="212"/>
      <c r="T209" s="212"/>
      <c r="U209" s="212"/>
      <c r="V209" s="212"/>
      <c r="W209" s="212"/>
      <c r="X209" s="213"/>
      <c r="AT209" s="214" t="s">
        <v>167</v>
      </c>
      <c r="AU209" s="214" t="s">
        <v>81</v>
      </c>
      <c r="AV209" s="13" t="s">
        <v>81</v>
      </c>
      <c r="AW209" s="13" t="s">
        <v>5</v>
      </c>
      <c r="AX209" s="13" t="s">
        <v>79</v>
      </c>
      <c r="AY209" s="214" t="s">
        <v>147</v>
      </c>
    </row>
    <row r="210" spans="1:65" s="2" customFormat="1" ht="24.1" customHeight="1">
      <c r="A210" s="32"/>
      <c r="B210" s="33"/>
      <c r="C210" s="193" t="s">
        <v>366</v>
      </c>
      <c r="D210" s="193" t="s">
        <v>162</v>
      </c>
      <c r="E210" s="194" t="s">
        <v>787</v>
      </c>
      <c r="F210" s="195" t="s">
        <v>788</v>
      </c>
      <c r="G210" s="196" t="s">
        <v>155</v>
      </c>
      <c r="H210" s="197">
        <v>6</v>
      </c>
      <c r="I210" s="198"/>
      <c r="J210" s="199"/>
      <c r="K210" s="200">
        <f>ROUND(P210*H210,2)</f>
        <v>0</v>
      </c>
      <c r="L210" s="195" t="s">
        <v>20</v>
      </c>
      <c r="M210" s="201"/>
      <c r="N210" s="202" t="s">
        <v>20</v>
      </c>
      <c r="O210" s="182" t="s">
        <v>40</v>
      </c>
      <c r="P210" s="183">
        <f>I210+J210</f>
        <v>0</v>
      </c>
      <c r="Q210" s="183">
        <f>ROUND(I210*H210,2)</f>
        <v>0</v>
      </c>
      <c r="R210" s="183">
        <f>ROUND(J210*H210,2)</f>
        <v>0</v>
      </c>
      <c r="S210" s="62"/>
      <c r="T210" s="184">
        <f>S210*H210</f>
        <v>0</v>
      </c>
      <c r="U210" s="184">
        <v>0</v>
      </c>
      <c r="V210" s="184">
        <f>U210*H210</f>
        <v>0</v>
      </c>
      <c r="W210" s="184">
        <v>0</v>
      </c>
      <c r="X210" s="185">
        <f>W210*H210</f>
        <v>0</v>
      </c>
      <c r="Y210" s="32"/>
      <c r="Z210" s="32"/>
      <c r="AA210" s="32"/>
      <c r="AB210" s="32"/>
      <c r="AC210" s="32"/>
      <c r="AD210" s="32"/>
      <c r="AE210" s="32"/>
      <c r="AR210" s="186" t="s">
        <v>513</v>
      </c>
      <c r="AT210" s="186" t="s">
        <v>162</v>
      </c>
      <c r="AU210" s="186" t="s">
        <v>81</v>
      </c>
      <c r="AY210" s="15" t="s">
        <v>147</v>
      </c>
      <c r="BE210" s="187">
        <f>IF(O210="základní",K210,0)</f>
        <v>0</v>
      </c>
      <c r="BF210" s="187">
        <f>IF(O210="snížená",K210,0)</f>
        <v>0</v>
      </c>
      <c r="BG210" s="187">
        <f>IF(O210="zákl. přenesená",K210,0)</f>
        <v>0</v>
      </c>
      <c r="BH210" s="187">
        <f>IF(O210="sníž. přenesená",K210,0)</f>
        <v>0</v>
      </c>
      <c r="BI210" s="187">
        <f>IF(O210="nulová",K210,0)</f>
        <v>0</v>
      </c>
      <c r="BJ210" s="15" t="s">
        <v>79</v>
      </c>
      <c r="BK210" s="187">
        <f>ROUND(P210*H210,2)</f>
        <v>0</v>
      </c>
      <c r="BL210" s="15" t="s">
        <v>403</v>
      </c>
      <c r="BM210" s="186" t="s">
        <v>789</v>
      </c>
    </row>
    <row r="211" spans="1:65" s="13" customFormat="1" ht="10.65">
      <c r="B211" s="203"/>
      <c r="C211" s="204"/>
      <c r="D211" s="205" t="s">
        <v>167</v>
      </c>
      <c r="E211" s="206" t="s">
        <v>20</v>
      </c>
      <c r="F211" s="207" t="s">
        <v>884</v>
      </c>
      <c r="G211" s="204"/>
      <c r="H211" s="208">
        <v>6</v>
      </c>
      <c r="I211" s="209"/>
      <c r="J211" s="209"/>
      <c r="K211" s="204"/>
      <c r="L211" s="204"/>
      <c r="M211" s="210"/>
      <c r="N211" s="211"/>
      <c r="O211" s="212"/>
      <c r="P211" s="212"/>
      <c r="Q211" s="212"/>
      <c r="R211" s="212"/>
      <c r="S211" s="212"/>
      <c r="T211" s="212"/>
      <c r="U211" s="212"/>
      <c r="V211" s="212"/>
      <c r="W211" s="212"/>
      <c r="X211" s="213"/>
      <c r="AT211" s="214" t="s">
        <v>167</v>
      </c>
      <c r="AU211" s="214" t="s">
        <v>81</v>
      </c>
      <c r="AV211" s="13" t="s">
        <v>81</v>
      </c>
      <c r="AW211" s="13" t="s">
        <v>5</v>
      </c>
      <c r="AX211" s="13" t="s">
        <v>79</v>
      </c>
      <c r="AY211" s="214" t="s">
        <v>147</v>
      </c>
    </row>
    <row r="212" spans="1:65" s="12" customFormat="1" ht="25.85" customHeight="1">
      <c r="B212" s="157"/>
      <c r="C212" s="158"/>
      <c r="D212" s="159" t="s">
        <v>70</v>
      </c>
      <c r="E212" s="160" t="s">
        <v>795</v>
      </c>
      <c r="F212" s="160" t="s">
        <v>796</v>
      </c>
      <c r="G212" s="158"/>
      <c r="H212" s="158"/>
      <c r="I212" s="161"/>
      <c r="J212" s="161"/>
      <c r="K212" s="162">
        <f>BK212</f>
        <v>0</v>
      </c>
      <c r="L212" s="158"/>
      <c r="M212" s="163"/>
      <c r="N212" s="164"/>
      <c r="O212" s="165"/>
      <c r="P212" s="165"/>
      <c r="Q212" s="166">
        <f>Q213+Q218+Q221</f>
        <v>0</v>
      </c>
      <c r="R212" s="166">
        <f>R213+R218+R221</f>
        <v>0</v>
      </c>
      <c r="S212" s="165"/>
      <c r="T212" s="167">
        <f>T213+T218+T221</f>
        <v>0</v>
      </c>
      <c r="U212" s="165"/>
      <c r="V212" s="167">
        <f>V213+V218+V221</f>
        <v>0</v>
      </c>
      <c r="W212" s="165"/>
      <c r="X212" s="168">
        <f>X213+X218+X221</f>
        <v>0</v>
      </c>
      <c r="AR212" s="169" t="s">
        <v>176</v>
      </c>
      <c r="AT212" s="170" t="s">
        <v>70</v>
      </c>
      <c r="AU212" s="170" t="s">
        <v>71</v>
      </c>
      <c r="AY212" s="169" t="s">
        <v>147</v>
      </c>
      <c r="BK212" s="171">
        <f>BK213+BK218+BK221</f>
        <v>0</v>
      </c>
    </row>
    <row r="213" spans="1:65" s="12" customFormat="1" ht="22.85" customHeight="1">
      <c r="B213" s="157"/>
      <c r="C213" s="158"/>
      <c r="D213" s="159" t="s">
        <v>70</v>
      </c>
      <c r="E213" s="172" t="s">
        <v>797</v>
      </c>
      <c r="F213" s="172" t="s">
        <v>798</v>
      </c>
      <c r="G213" s="158"/>
      <c r="H213" s="158"/>
      <c r="I213" s="161"/>
      <c r="J213" s="161"/>
      <c r="K213" s="173">
        <f>BK213</f>
        <v>0</v>
      </c>
      <c r="L213" s="158"/>
      <c r="M213" s="163"/>
      <c r="N213" s="164"/>
      <c r="O213" s="165"/>
      <c r="P213" s="165"/>
      <c r="Q213" s="166">
        <f>SUM(Q214:Q217)</f>
        <v>0</v>
      </c>
      <c r="R213" s="166">
        <f>SUM(R214:R217)</f>
        <v>0</v>
      </c>
      <c r="S213" s="165"/>
      <c r="T213" s="167">
        <f>SUM(T214:T217)</f>
        <v>0</v>
      </c>
      <c r="U213" s="165"/>
      <c r="V213" s="167">
        <f>SUM(V214:V217)</f>
        <v>0</v>
      </c>
      <c r="W213" s="165"/>
      <c r="X213" s="168">
        <f>SUM(X214:X217)</f>
        <v>0</v>
      </c>
      <c r="AR213" s="169" t="s">
        <v>176</v>
      </c>
      <c r="AT213" s="170" t="s">
        <v>70</v>
      </c>
      <c r="AU213" s="170" t="s">
        <v>79</v>
      </c>
      <c r="AY213" s="169" t="s">
        <v>147</v>
      </c>
      <c r="BK213" s="171">
        <f>SUM(BK214:BK217)</f>
        <v>0</v>
      </c>
    </row>
    <row r="214" spans="1:65" s="2" customFormat="1" ht="24.1" customHeight="1">
      <c r="A214" s="32"/>
      <c r="B214" s="33"/>
      <c r="C214" s="174" t="s">
        <v>369</v>
      </c>
      <c r="D214" s="174" t="s">
        <v>152</v>
      </c>
      <c r="E214" s="175" t="s">
        <v>800</v>
      </c>
      <c r="F214" s="176" t="s">
        <v>801</v>
      </c>
      <c r="G214" s="177" t="s">
        <v>802</v>
      </c>
      <c r="H214" s="178">
        <v>1</v>
      </c>
      <c r="I214" s="179"/>
      <c r="J214" s="179"/>
      <c r="K214" s="180">
        <f>ROUND(P214*H214,2)</f>
        <v>0</v>
      </c>
      <c r="L214" s="176" t="s">
        <v>156</v>
      </c>
      <c r="M214" s="37"/>
      <c r="N214" s="181" t="s">
        <v>20</v>
      </c>
      <c r="O214" s="182" t="s">
        <v>40</v>
      </c>
      <c r="P214" s="183">
        <f>I214+J214</f>
        <v>0</v>
      </c>
      <c r="Q214" s="183">
        <f>ROUND(I214*H214,2)</f>
        <v>0</v>
      </c>
      <c r="R214" s="183">
        <f>ROUND(J214*H214,2)</f>
        <v>0</v>
      </c>
      <c r="S214" s="62"/>
      <c r="T214" s="184">
        <f>S214*H214</f>
        <v>0</v>
      </c>
      <c r="U214" s="184">
        <v>0</v>
      </c>
      <c r="V214" s="184">
        <f>U214*H214</f>
        <v>0</v>
      </c>
      <c r="W214" s="184">
        <v>0</v>
      </c>
      <c r="X214" s="185">
        <f>W214*H214</f>
        <v>0</v>
      </c>
      <c r="Y214" s="32"/>
      <c r="Z214" s="32"/>
      <c r="AA214" s="32"/>
      <c r="AB214" s="32"/>
      <c r="AC214" s="32"/>
      <c r="AD214" s="32"/>
      <c r="AE214" s="32"/>
      <c r="AR214" s="186" t="s">
        <v>803</v>
      </c>
      <c r="AT214" s="186" t="s">
        <v>152</v>
      </c>
      <c r="AU214" s="186" t="s">
        <v>81</v>
      </c>
      <c r="AY214" s="15" t="s">
        <v>147</v>
      </c>
      <c r="BE214" s="187">
        <f>IF(O214="základní",K214,0)</f>
        <v>0</v>
      </c>
      <c r="BF214" s="187">
        <f>IF(O214="snížená",K214,0)</f>
        <v>0</v>
      </c>
      <c r="BG214" s="187">
        <f>IF(O214="zákl. přenesená",K214,0)</f>
        <v>0</v>
      </c>
      <c r="BH214" s="187">
        <f>IF(O214="sníž. přenesená",K214,0)</f>
        <v>0</v>
      </c>
      <c r="BI214" s="187">
        <f>IF(O214="nulová",K214,0)</f>
        <v>0</v>
      </c>
      <c r="BJ214" s="15" t="s">
        <v>79</v>
      </c>
      <c r="BK214" s="187">
        <f>ROUND(P214*H214,2)</f>
        <v>0</v>
      </c>
      <c r="BL214" s="15" t="s">
        <v>803</v>
      </c>
      <c r="BM214" s="186" t="s">
        <v>804</v>
      </c>
    </row>
    <row r="215" spans="1:65" s="2" customFormat="1" ht="10.65">
      <c r="A215" s="32"/>
      <c r="B215" s="33"/>
      <c r="C215" s="34"/>
      <c r="D215" s="188" t="s">
        <v>160</v>
      </c>
      <c r="E215" s="34"/>
      <c r="F215" s="189" t="s">
        <v>805</v>
      </c>
      <c r="G215" s="34"/>
      <c r="H215" s="34"/>
      <c r="I215" s="190"/>
      <c r="J215" s="190"/>
      <c r="K215" s="34"/>
      <c r="L215" s="34"/>
      <c r="M215" s="37"/>
      <c r="N215" s="191"/>
      <c r="O215" s="192"/>
      <c r="P215" s="62"/>
      <c r="Q215" s="62"/>
      <c r="R215" s="62"/>
      <c r="S215" s="62"/>
      <c r="T215" s="62"/>
      <c r="U215" s="62"/>
      <c r="V215" s="62"/>
      <c r="W215" s="62"/>
      <c r="X215" s="63"/>
      <c r="Y215" s="32"/>
      <c r="Z215" s="32"/>
      <c r="AA215" s="32"/>
      <c r="AB215" s="32"/>
      <c r="AC215" s="32"/>
      <c r="AD215" s="32"/>
      <c r="AE215" s="32"/>
      <c r="AT215" s="15" t="s">
        <v>160</v>
      </c>
      <c r="AU215" s="15" t="s">
        <v>81</v>
      </c>
    </row>
    <row r="216" spans="1:65" s="2" customFormat="1" ht="24.1" customHeight="1">
      <c r="A216" s="32"/>
      <c r="B216" s="33"/>
      <c r="C216" s="174" t="s">
        <v>374</v>
      </c>
      <c r="D216" s="174" t="s">
        <v>152</v>
      </c>
      <c r="E216" s="175" t="s">
        <v>807</v>
      </c>
      <c r="F216" s="176" t="s">
        <v>808</v>
      </c>
      <c r="G216" s="177" t="s">
        <v>802</v>
      </c>
      <c r="H216" s="178">
        <v>1</v>
      </c>
      <c r="I216" s="179"/>
      <c r="J216" s="179"/>
      <c r="K216" s="180">
        <f>ROUND(P216*H216,2)</f>
        <v>0</v>
      </c>
      <c r="L216" s="176" t="s">
        <v>156</v>
      </c>
      <c r="M216" s="37"/>
      <c r="N216" s="181" t="s">
        <v>20</v>
      </c>
      <c r="O216" s="182" t="s">
        <v>40</v>
      </c>
      <c r="P216" s="183">
        <f>I216+J216</f>
        <v>0</v>
      </c>
      <c r="Q216" s="183">
        <f>ROUND(I216*H216,2)</f>
        <v>0</v>
      </c>
      <c r="R216" s="183">
        <f>ROUND(J216*H216,2)</f>
        <v>0</v>
      </c>
      <c r="S216" s="62"/>
      <c r="T216" s="184">
        <f>S216*H216</f>
        <v>0</v>
      </c>
      <c r="U216" s="184">
        <v>0</v>
      </c>
      <c r="V216" s="184">
        <f>U216*H216</f>
        <v>0</v>
      </c>
      <c r="W216" s="184">
        <v>0</v>
      </c>
      <c r="X216" s="185">
        <f>W216*H216</f>
        <v>0</v>
      </c>
      <c r="Y216" s="32"/>
      <c r="Z216" s="32"/>
      <c r="AA216" s="32"/>
      <c r="AB216" s="32"/>
      <c r="AC216" s="32"/>
      <c r="AD216" s="32"/>
      <c r="AE216" s="32"/>
      <c r="AR216" s="186" t="s">
        <v>803</v>
      </c>
      <c r="AT216" s="186" t="s">
        <v>152</v>
      </c>
      <c r="AU216" s="186" t="s">
        <v>81</v>
      </c>
      <c r="AY216" s="15" t="s">
        <v>147</v>
      </c>
      <c r="BE216" s="187">
        <f>IF(O216="základní",K216,0)</f>
        <v>0</v>
      </c>
      <c r="BF216" s="187">
        <f>IF(O216="snížená",K216,0)</f>
        <v>0</v>
      </c>
      <c r="BG216" s="187">
        <f>IF(O216="zákl. přenesená",K216,0)</f>
        <v>0</v>
      </c>
      <c r="BH216" s="187">
        <f>IF(O216="sníž. přenesená",K216,0)</f>
        <v>0</v>
      </c>
      <c r="BI216" s="187">
        <f>IF(O216="nulová",K216,0)</f>
        <v>0</v>
      </c>
      <c r="BJ216" s="15" t="s">
        <v>79</v>
      </c>
      <c r="BK216" s="187">
        <f>ROUND(P216*H216,2)</f>
        <v>0</v>
      </c>
      <c r="BL216" s="15" t="s">
        <v>803</v>
      </c>
      <c r="BM216" s="186" t="s">
        <v>809</v>
      </c>
    </row>
    <row r="217" spans="1:65" s="2" customFormat="1" ht="10.65">
      <c r="A217" s="32"/>
      <c r="B217" s="33"/>
      <c r="C217" s="34"/>
      <c r="D217" s="188" t="s">
        <v>160</v>
      </c>
      <c r="E217" s="34"/>
      <c r="F217" s="189" t="s">
        <v>810</v>
      </c>
      <c r="G217" s="34"/>
      <c r="H217" s="34"/>
      <c r="I217" s="190"/>
      <c r="J217" s="190"/>
      <c r="K217" s="34"/>
      <c r="L217" s="34"/>
      <c r="M217" s="37"/>
      <c r="N217" s="191"/>
      <c r="O217" s="192"/>
      <c r="P217" s="62"/>
      <c r="Q217" s="62"/>
      <c r="R217" s="62"/>
      <c r="S217" s="62"/>
      <c r="T217" s="62"/>
      <c r="U217" s="62"/>
      <c r="V217" s="62"/>
      <c r="W217" s="62"/>
      <c r="X217" s="63"/>
      <c r="Y217" s="32"/>
      <c r="Z217" s="32"/>
      <c r="AA217" s="32"/>
      <c r="AB217" s="32"/>
      <c r="AC217" s="32"/>
      <c r="AD217" s="32"/>
      <c r="AE217" s="32"/>
      <c r="AT217" s="15" t="s">
        <v>160</v>
      </c>
      <c r="AU217" s="15" t="s">
        <v>81</v>
      </c>
    </row>
    <row r="218" spans="1:65" s="12" customFormat="1" ht="22.85" customHeight="1">
      <c r="B218" s="157"/>
      <c r="C218" s="158"/>
      <c r="D218" s="159" t="s">
        <v>70</v>
      </c>
      <c r="E218" s="172" t="s">
        <v>811</v>
      </c>
      <c r="F218" s="172" t="s">
        <v>812</v>
      </c>
      <c r="G218" s="158"/>
      <c r="H218" s="158"/>
      <c r="I218" s="161"/>
      <c r="J218" s="161"/>
      <c r="K218" s="173">
        <f>BK218</f>
        <v>0</v>
      </c>
      <c r="L218" s="158"/>
      <c r="M218" s="163"/>
      <c r="N218" s="164"/>
      <c r="O218" s="165"/>
      <c r="P218" s="165"/>
      <c r="Q218" s="166">
        <f>SUM(Q219:Q220)</f>
        <v>0</v>
      </c>
      <c r="R218" s="166">
        <f>SUM(R219:R220)</f>
        <v>0</v>
      </c>
      <c r="S218" s="165"/>
      <c r="T218" s="167">
        <f>SUM(T219:T220)</f>
        <v>0</v>
      </c>
      <c r="U218" s="165"/>
      <c r="V218" s="167">
        <f>SUM(V219:V220)</f>
        <v>0</v>
      </c>
      <c r="W218" s="165"/>
      <c r="X218" s="168">
        <f>SUM(X219:X220)</f>
        <v>0</v>
      </c>
      <c r="AR218" s="169" t="s">
        <v>176</v>
      </c>
      <c r="AT218" s="170" t="s">
        <v>70</v>
      </c>
      <c r="AU218" s="170" t="s">
        <v>79</v>
      </c>
      <c r="AY218" s="169" t="s">
        <v>147</v>
      </c>
      <c r="BK218" s="171">
        <f>SUM(BK219:BK220)</f>
        <v>0</v>
      </c>
    </row>
    <row r="219" spans="1:65" s="2" customFormat="1" ht="24.1" customHeight="1">
      <c r="A219" s="32"/>
      <c r="B219" s="33"/>
      <c r="C219" s="174" t="s">
        <v>376</v>
      </c>
      <c r="D219" s="174" t="s">
        <v>152</v>
      </c>
      <c r="E219" s="175" t="s">
        <v>814</v>
      </c>
      <c r="F219" s="176" t="s">
        <v>815</v>
      </c>
      <c r="G219" s="177" t="s">
        <v>802</v>
      </c>
      <c r="H219" s="178">
        <v>1</v>
      </c>
      <c r="I219" s="179"/>
      <c r="J219" s="179"/>
      <c r="K219" s="180">
        <f>ROUND(P219*H219,2)</f>
        <v>0</v>
      </c>
      <c r="L219" s="176" t="s">
        <v>156</v>
      </c>
      <c r="M219" s="37"/>
      <c r="N219" s="181" t="s">
        <v>20</v>
      </c>
      <c r="O219" s="182" t="s">
        <v>40</v>
      </c>
      <c r="P219" s="183">
        <f>I219+J219</f>
        <v>0</v>
      </c>
      <c r="Q219" s="183">
        <f>ROUND(I219*H219,2)</f>
        <v>0</v>
      </c>
      <c r="R219" s="183">
        <f>ROUND(J219*H219,2)</f>
        <v>0</v>
      </c>
      <c r="S219" s="62"/>
      <c r="T219" s="184">
        <f>S219*H219</f>
        <v>0</v>
      </c>
      <c r="U219" s="184">
        <v>0</v>
      </c>
      <c r="V219" s="184">
        <f>U219*H219</f>
        <v>0</v>
      </c>
      <c r="W219" s="184">
        <v>0</v>
      </c>
      <c r="X219" s="185">
        <f>W219*H219</f>
        <v>0</v>
      </c>
      <c r="Y219" s="32"/>
      <c r="Z219" s="32"/>
      <c r="AA219" s="32"/>
      <c r="AB219" s="32"/>
      <c r="AC219" s="32"/>
      <c r="AD219" s="32"/>
      <c r="AE219" s="32"/>
      <c r="AR219" s="186" t="s">
        <v>803</v>
      </c>
      <c r="AT219" s="186" t="s">
        <v>152</v>
      </c>
      <c r="AU219" s="186" t="s">
        <v>81</v>
      </c>
      <c r="AY219" s="15" t="s">
        <v>147</v>
      </c>
      <c r="BE219" s="187">
        <f>IF(O219="základní",K219,0)</f>
        <v>0</v>
      </c>
      <c r="BF219" s="187">
        <f>IF(O219="snížená",K219,0)</f>
        <v>0</v>
      </c>
      <c r="BG219" s="187">
        <f>IF(O219="zákl. přenesená",K219,0)</f>
        <v>0</v>
      </c>
      <c r="BH219" s="187">
        <f>IF(O219="sníž. přenesená",K219,0)</f>
        <v>0</v>
      </c>
      <c r="BI219" s="187">
        <f>IF(O219="nulová",K219,0)</f>
        <v>0</v>
      </c>
      <c r="BJ219" s="15" t="s">
        <v>79</v>
      </c>
      <c r="BK219" s="187">
        <f>ROUND(P219*H219,2)</f>
        <v>0</v>
      </c>
      <c r="BL219" s="15" t="s">
        <v>803</v>
      </c>
      <c r="BM219" s="186" t="s">
        <v>816</v>
      </c>
    </row>
    <row r="220" spans="1:65" s="2" customFormat="1" ht="10.65">
      <c r="A220" s="32"/>
      <c r="B220" s="33"/>
      <c r="C220" s="34"/>
      <c r="D220" s="188" t="s">
        <v>160</v>
      </c>
      <c r="E220" s="34"/>
      <c r="F220" s="189" t="s">
        <v>817</v>
      </c>
      <c r="G220" s="34"/>
      <c r="H220" s="34"/>
      <c r="I220" s="190"/>
      <c r="J220" s="190"/>
      <c r="K220" s="34"/>
      <c r="L220" s="34"/>
      <c r="M220" s="37"/>
      <c r="N220" s="191"/>
      <c r="O220" s="192"/>
      <c r="P220" s="62"/>
      <c r="Q220" s="62"/>
      <c r="R220" s="62"/>
      <c r="S220" s="62"/>
      <c r="T220" s="62"/>
      <c r="U220" s="62"/>
      <c r="V220" s="62"/>
      <c r="W220" s="62"/>
      <c r="X220" s="63"/>
      <c r="Y220" s="32"/>
      <c r="Z220" s="32"/>
      <c r="AA220" s="32"/>
      <c r="AB220" s="32"/>
      <c r="AC220" s="32"/>
      <c r="AD220" s="32"/>
      <c r="AE220" s="32"/>
      <c r="AT220" s="15" t="s">
        <v>160</v>
      </c>
      <c r="AU220" s="15" t="s">
        <v>81</v>
      </c>
    </row>
    <row r="221" spans="1:65" s="12" customFormat="1" ht="22.85" customHeight="1">
      <c r="B221" s="157"/>
      <c r="C221" s="158"/>
      <c r="D221" s="159" t="s">
        <v>70</v>
      </c>
      <c r="E221" s="172" t="s">
        <v>818</v>
      </c>
      <c r="F221" s="172" t="s">
        <v>819</v>
      </c>
      <c r="G221" s="158"/>
      <c r="H221" s="158"/>
      <c r="I221" s="161"/>
      <c r="J221" s="161"/>
      <c r="K221" s="173">
        <f>BK221</f>
        <v>0</v>
      </c>
      <c r="L221" s="158"/>
      <c r="M221" s="163"/>
      <c r="N221" s="164"/>
      <c r="O221" s="165"/>
      <c r="P221" s="165"/>
      <c r="Q221" s="166">
        <f>SUM(Q222:Q227)</f>
        <v>0</v>
      </c>
      <c r="R221" s="166">
        <f>SUM(R222:R227)</f>
        <v>0</v>
      </c>
      <c r="S221" s="165"/>
      <c r="T221" s="167">
        <f>SUM(T222:T227)</f>
        <v>0</v>
      </c>
      <c r="U221" s="165"/>
      <c r="V221" s="167">
        <f>SUM(V222:V227)</f>
        <v>0</v>
      </c>
      <c r="W221" s="165"/>
      <c r="X221" s="168">
        <f>SUM(X222:X227)</f>
        <v>0</v>
      </c>
      <c r="AR221" s="169" t="s">
        <v>176</v>
      </c>
      <c r="AT221" s="170" t="s">
        <v>70</v>
      </c>
      <c r="AU221" s="170" t="s">
        <v>79</v>
      </c>
      <c r="AY221" s="169" t="s">
        <v>147</v>
      </c>
      <c r="BK221" s="171">
        <f>SUM(BK222:BK227)</f>
        <v>0</v>
      </c>
    </row>
    <row r="222" spans="1:65" s="2" customFormat="1" ht="24.1" customHeight="1">
      <c r="A222" s="32"/>
      <c r="B222" s="33"/>
      <c r="C222" s="174" t="s">
        <v>380</v>
      </c>
      <c r="D222" s="174" t="s">
        <v>152</v>
      </c>
      <c r="E222" s="175" t="s">
        <v>821</v>
      </c>
      <c r="F222" s="176" t="s">
        <v>819</v>
      </c>
      <c r="G222" s="177" t="s">
        <v>802</v>
      </c>
      <c r="H222" s="178">
        <v>1</v>
      </c>
      <c r="I222" s="179"/>
      <c r="J222" s="179"/>
      <c r="K222" s="180">
        <f>ROUND(P222*H222,2)</f>
        <v>0</v>
      </c>
      <c r="L222" s="176" t="s">
        <v>156</v>
      </c>
      <c r="M222" s="37"/>
      <c r="N222" s="181" t="s">
        <v>20</v>
      </c>
      <c r="O222" s="182" t="s">
        <v>40</v>
      </c>
      <c r="P222" s="183">
        <f>I222+J222</f>
        <v>0</v>
      </c>
      <c r="Q222" s="183">
        <f>ROUND(I222*H222,2)</f>
        <v>0</v>
      </c>
      <c r="R222" s="183">
        <f>ROUND(J222*H222,2)</f>
        <v>0</v>
      </c>
      <c r="S222" s="62"/>
      <c r="T222" s="184">
        <f>S222*H222</f>
        <v>0</v>
      </c>
      <c r="U222" s="184">
        <v>0</v>
      </c>
      <c r="V222" s="184">
        <f>U222*H222</f>
        <v>0</v>
      </c>
      <c r="W222" s="184">
        <v>0</v>
      </c>
      <c r="X222" s="185">
        <f>W222*H222</f>
        <v>0</v>
      </c>
      <c r="Y222" s="32"/>
      <c r="Z222" s="32"/>
      <c r="AA222" s="32"/>
      <c r="AB222" s="32"/>
      <c r="AC222" s="32"/>
      <c r="AD222" s="32"/>
      <c r="AE222" s="32"/>
      <c r="AR222" s="186" t="s">
        <v>803</v>
      </c>
      <c r="AT222" s="186" t="s">
        <v>152</v>
      </c>
      <c r="AU222" s="186" t="s">
        <v>81</v>
      </c>
      <c r="AY222" s="15" t="s">
        <v>147</v>
      </c>
      <c r="BE222" s="187">
        <f>IF(O222="základní",K222,0)</f>
        <v>0</v>
      </c>
      <c r="BF222" s="187">
        <f>IF(O222="snížená",K222,0)</f>
        <v>0</v>
      </c>
      <c r="BG222" s="187">
        <f>IF(O222="zákl. přenesená",K222,0)</f>
        <v>0</v>
      </c>
      <c r="BH222" s="187">
        <f>IF(O222="sníž. přenesená",K222,0)</f>
        <v>0</v>
      </c>
      <c r="BI222" s="187">
        <f>IF(O222="nulová",K222,0)</f>
        <v>0</v>
      </c>
      <c r="BJ222" s="15" t="s">
        <v>79</v>
      </c>
      <c r="BK222" s="187">
        <f>ROUND(P222*H222,2)</f>
        <v>0</v>
      </c>
      <c r="BL222" s="15" t="s">
        <v>803</v>
      </c>
      <c r="BM222" s="186" t="s">
        <v>822</v>
      </c>
    </row>
    <row r="223" spans="1:65" s="2" customFormat="1" ht="10.65">
      <c r="A223" s="32"/>
      <c r="B223" s="33"/>
      <c r="C223" s="34"/>
      <c r="D223" s="188" t="s">
        <v>160</v>
      </c>
      <c r="E223" s="34"/>
      <c r="F223" s="189" t="s">
        <v>823</v>
      </c>
      <c r="G223" s="34"/>
      <c r="H223" s="34"/>
      <c r="I223" s="190"/>
      <c r="J223" s="190"/>
      <c r="K223" s="34"/>
      <c r="L223" s="34"/>
      <c r="M223" s="37"/>
      <c r="N223" s="191"/>
      <c r="O223" s="192"/>
      <c r="P223" s="62"/>
      <c r="Q223" s="62"/>
      <c r="R223" s="62"/>
      <c r="S223" s="62"/>
      <c r="T223" s="62"/>
      <c r="U223" s="62"/>
      <c r="V223" s="62"/>
      <c r="W223" s="62"/>
      <c r="X223" s="63"/>
      <c r="Y223" s="32"/>
      <c r="Z223" s="32"/>
      <c r="AA223" s="32"/>
      <c r="AB223" s="32"/>
      <c r="AC223" s="32"/>
      <c r="AD223" s="32"/>
      <c r="AE223" s="32"/>
      <c r="AT223" s="15" t="s">
        <v>160</v>
      </c>
      <c r="AU223" s="15" t="s">
        <v>81</v>
      </c>
    </row>
    <row r="224" spans="1:65" s="2" customFormat="1" ht="24.1" customHeight="1">
      <c r="A224" s="32"/>
      <c r="B224" s="33"/>
      <c r="C224" s="174" t="s">
        <v>382</v>
      </c>
      <c r="D224" s="174" t="s">
        <v>152</v>
      </c>
      <c r="E224" s="175" t="s">
        <v>825</v>
      </c>
      <c r="F224" s="176" t="s">
        <v>826</v>
      </c>
      <c r="G224" s="177" t="s">
        <v>802</v>
      </c>
      <c r="H224" s="178">
        <v>1</v>
      </c>
      <c r="I224" s="179"/>
      <c r="J224" s="179"/>
      <c r="K224" s="180">
        <f>ROUND(P224*H224,2)</f>
        <v>0</v>
      </c>
      <c r="L224" s="176" t="s">
        <v>156</v>
      </c>
      <c r="M224" s="37"/>
      <c r="N224" s="181" t="s">
        <v>20</v>
      </c>
      <c r="O224" s="182" t="s">
        <v>40</v>
      </c>
      <c r="P224" s="183">
        <f>I224+J224</f>
        <v>0</v>
      </c>
      <c r="Q224" s="183">
        <f>ROUND(I224*H224,2)</f>
        <v>0</v>
      </c>
      <c r="R224" s="183">
        <f>ROUND(J224*H224,2)</f>
        <v>0</v>
      </c>
      <c r="S224" s="62"/>
      <c r="T224" s="184">
        <f>S224*H224</f>
        <v>0</v>
      </c>
      <c r="U224" s="184">
        <v>0</v>
      </c>
      <c r="V224" s="184">
        <f>U224*H224</f>
        <v>0</v>
      </c>
      <c r="W224" s="184">
        <v>0</v>
      </c>
      <c r="X224" s="185">
        <f>W224*H224</f>
        <v>0</v>
      </c>
      <c r="Y224" s="32"/>
      <c r="Z224" s="32"/>
      <c r="AA224" s="32"/>
      <c r="AB224" s="32"/>
      <c r="AC224" s="32"/>
      <c r="AD224" s="32"/>
      <c r="AE224" s="32"/>
      <c r="AR224" s="186" t="s">
        <v>803</v>
      </c>
      <c r="AT224" s="186" t="s">
        <v>152</v>
      </c>
      <c r="AU224" s="186" t="s">
        <v>81</v>
      </c>
      <c r="AY224" s="15" t="s">
        <v>147</v>
      </c>
      <c r="BE224" s="187">
        <f>IF(O224="základní",K224,0)</f>
        <v>0</v>
      </c>
      <c r="BF224" s="187">
        <f>IF(O224="snížená",K224,0)</f>
        <v>0</v>
      </c>
      <c r="BG224" s="187">
        <f>IF(O224="zákl. přenesená",K224,0)</f>
        <v>0</v>
      </c>
      <c r="BH224" s="187">
        <f>IF(O224="sníž. přenesená",K224,0)</f>
        <v>0</v>
      </c>
      <c r="BI224" s="187">
        <f>IF(O224="nulová",K224,0)</f>
        <v>0</v>
      </c>
      <c r="BJ224" s="15" t="s">
        <v>79</v>
      </c>
      <c r="BK224" s="187">
        <f>ROUND(P224*H224,2)</f>
        <v>0</v>
      </c>
      <c r="BL224" s="15" t="s">
        <v>803</v>
      </c>
      <c r="BM224" s="186" t="s">
        <v>827</v>
      </c>
    </row>
    <row r="225" spans="1:65" s="2" customFormat="1" ht="10.65">
      <c r="A225" s="32"/>
      <c r="B225" s="33"/>
      <c r="C225" s="34"/>
      <c r="D225" s="188" t="s">
        <v>160</v>
      </c>
      <c r="E225" s="34"/>
      <c r="F225" s="189" t="s">
        <v>828</v>
      </c>
      <c r="G225" s="34"/>
      <c r="H225" s="34"/>
      <c r="I225" s="190"/>
      <c r="J225" s="190"/>
      <c r="K225" s="34"/>
      <c r="L225" s="34"/>
      <c r="M225" s="37"/>
      <c r="N225" s="191"/>
      <c r="O225" s="192"/>
      <c r="P225" s="62"/>
      <c r="Q225" s="62"/>
      <c r="R225" s="62"/>
      <c r="S225" s="62"/>
      <c r="T225" s="62"/>
      <c r="U225" s="62"/>
      <c r="V225" s="62"/>
      <c r="W225" s="62"/>
      <c r="X225" s="63"/>
      <c r="Y225" s="32"/>
      <c r="Z225" s="32"/>
      <c r="AA225" s="32"/>
      <c r="AB225" s="32"/>
      <c r="AC225" s="32"/>
      <c r="AD225" s="32"/>
      <c r="AE225" s="32"/>
      <c r="AT225" s="15" t="s">
        <v>160</v>
      </c>
      <c r="AU225" s="15" t="s">
        <v>81</v>
      </c>
    </row>
    <row r="226" spans="1:65" s="2" customFormat="1" ht="49" customHeight="1">
      <c r="A226" s="32"/>
      <c r="B226" s="33"/>
      <c r="C226" s="174" t="s">
        <v>386</v>
      </c>
      <c r="D226" s="174" t="s">
        <v>152</v>
      </c>
      <c r="E226" s="175" t="s">
        <v>830</v>
      </c>
      <c r="F226" s="176" t="s">
        <v>831</v>
      </c>
      <c r="G226" s="177" t="s">
        <v>735</v>
      </c>
      <c r="H226" s="178">
        <v>17</v>
      </c>
      <c r="I226" s="179"/>
      <c r="J226" s="179"/>
      <c r="K226" s="180">
        <f>ROUND(P226*H226,2)</f>
        <v>0</v>
      </c>
      <c r="L226" s="176" t="s">
        <v>20</v>
      </c>
      <c r="M226" s="37"/>
      <c r="N226" s="181" t="s">
        <v>20</v>
      </c>
      <c r="O226" s="182" t="s">
        <v>40</v>
      </c>
      <c r="P226" s="183">
        <f>I226+J226</f>
        <v>0</v>
      </c>
      <c r="Q226" s="183">
        <f>ROUND(I226*H226,2)</f>
        <v>0</v>
      </c>
      <c r="R226" s="183">
        <f>ROUND(J226*H226,2)</f>
        <v>0</v>
      </c>
      <c r="S226" s="62"/>
      <c r="T226" s="184">
        <f>S226*H226</f>
        <v>0</v>
      </c>
      <c r="U226" s="184">
        <v>0</v>
      </c>
      <c r="V226" s="184">
        <f>U226*H226</f>
        <v>0</v>
      </c>
      <c r="W226" s="184">
        <v>0</v>
      </c>
      <c r="X226" s="185">
        <f>W226*H226</f>
        <v>0</v>
      </c>
      <c r="Y226" s="32"/>
      <c r="Z226" s="32"/>
      <c r="AA226" s="32"/>
      <c r="AB226" s="32"/>
      <c r="AC226" s="32"/>
      <c r="AD226" s="32"/>
      <c r="AE226" s="32"/>
      <c r="AR226" s="186" t="s">
        <v>803</v>
      </c>
      <c r="AT226" s="186" t="s">
        <v>152</v>
      </c>
      <c r="AU226" s="186" t="s">
        <v>81</v>
      </c>
      <c r="AY226" s="15" t="s">
        <v>147</v>
      </c>
      <c r="BE226" s="187">
        <f>IF(O226="základní",K226,0)</f>
        <v>0</v>
      </c>
      <c r="BF226" s="187">
        <f>IF(O226="snížená",K226,0)</f>
        <v>0</v>
      </c>
      <c r="BG226" s="187">
        <f>IF(O226="zákl. přenesená",K226,0)</f>
        <v>0</v>
      </c>
      <c r="BH226" s="187">
        <f>IF(O226="sníž. přenesená",K226,0)</f>
        <v>0</v>
      </c>
      <c r="BI226" s="187">
        <f>IF(O226="nulová",K226,0)</f>
        <v>0</v>
      </c>
      <c r="BJ226" s="15" t="s">
        <v>79</v>
      </c>
      <c r="BK226" s="187">
        <f>ROUND(P226*H226,2)</f>
        <v>0</v>
      </c>
      <c r="BL226" s="15" t="s">
        <v>803</v>
      </c>
      <c r="BM226" s="186" t="s">
        <v>832</v>
      </c>
    </row>
    <row r="227" spans="1:65" s="2" customFormat="1" ht="62.8" customHeight="1">
      <c r="A227" s="32"/>
      <c r="B227" s="33"/>
      <c r="C227" s="174" t="s">
        <v>392</v>
      </c>
      <c r="D227" s="174" t="s">
        <v>152</v>
      </c>
      <c r="E227" s="175" t="s">
        <v>834</v>
      </c>
      <c r="F227" s="176" t="s">
        <v>835</v>
      </c>
      <c r="G227" s="177" t="s">
        <v>735</v>
      </c>
      <c r="H227" s="178">
        <v>17</v>
      </c>
      <c r="I227" s="179"/>
      <c r="J227" s="179"/>
      <c r="K227" s="180">
        <f>ROUND(P227*H227,2)</f>
        <v>0</v>
      </c>
      <c r="L227" s="176" t="s">
        <v>20</v>
      </c>
      <c r="M227" s="37"/>
      <c r="N227" s="215" t="s">
        <v>20</v>
      </c>
      <c r="O227" s="216" t="s">
        <v>40</v>
      </c>
      <c r="P227" s="217">
        <f>I227+J227</f>
        <v>0</v>
      </c>
      <c r="Q227" s="217">
        <f>ROUND(I227*H227,2)</f>
        <v>0</v>
      </c>
      <c r="R227" s="217">
        <f>ROUND(J227*H227,2)</f>
        <v>0</v>
      </c>
      <c r="S227" s="218"/>
      <c r="T227" s="219">
        <f>S227*H227</f>
        <v>0</v>
      </c>
      <c r="U227" s="219">
        <v>0</v>
      </c>
      <c r="V227" s="219">
        <f>U227*H227</f>
        <v>0</v>
      </c>
      <c r="W227" s="219">
        <v>0</v>
      </c>
      <c r="X227" s="220">
        <f>W227*H227</f>
        <v>0</v>
      </c>
      <c r="Y227" s="32"/>
      <c r="Z227" s="32"/>
      <c r="AA227" s="32"/>
      <c r="AB227" s="32"/>
      <c r="AC227" s="32"/>
      <c r="AD227" s="32"/>
      <c r="AE227" s="32"/>
      <c r="AR227" s="186" t="s">
        <v>803</v>
      </c>
      <c r="AT227" s="186" t="s">
        <v>152</v>
      </c>
      <c r="AU227" s="186" t="s">
        <v>81</v>
      </c>
      <c r="AY227" s="15" t="s">
        <v>147</v>
      </c>
      <c r="BE227" s="187">
        <f>IF(O227="základní",K227,0)</f>
        <v>0</v>
      </c>
      <c r="BF227" s="187">
        <f>IF(O227="snížená",K227,0)</f>
        <v>0</v>
      </c>
      <c r="BG227" s="187">
        <f>IF(O227="zákl. přenesená",K227,0)</f>
        <v>0</v>
      </c>
      <c r="BH227" s="187">
        <f>IF(O227="sníž. přenesená",K227,0)</f>
        <v>0</v>
      </c>
      <c r="BI227" s="187">
        <f>IF(O227="nulová",K227,0)</f>
        <v>0</v>
      </c>
      <c r="BJ227" s="15" t="s">
        <v>79</v>
      </c>
      <c r="BK227" s="187">
        <f>ROUND(P227*H227,2)</f>
        <v>0</v>
      </c>
      <c r="BL227" s="15" t="s">
        <v>803</v>
      </c>
      <c r="BM227" s="186" t="s">
        <v>836</v>
      </c>
    </row>
    <row r="228" spans="1:65" s="2" customFormat="1" ht="6.9" customHeight="1">
      <c r="A228" s="32"/>
      <c r="B228" s="45"/>
      <c r="C228" s="46"/>
      <c r="D228" s="46"/>
      <c r="E228" s="46"/>
      <c r="F228" s="46"/>
      <c r="G228" s="46"/>
      <c r="H228" s="46"/>
      <c r="I228" s="46"/>
      <c r="J228" s="46"/>
      <c r="K228" s="46"/>
      <c r="L228" s="46"/>
      <c r="M228" s="37"/>
      <c r="N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</row>
  </sheetData>
  <sheetProtection algorithmName="SHA-512" hashValue="O3G3pzUDkIGpu9dq0Pgl/awH/4Bh8x1JTo9us2qepS8Zfci6Ilcfbj4jo5KHz0C90lWf6KO2pcviRLjbE5WTMQ==" saltValue="4ib9VuLyx839qj8erd4NGskN9wPwFxH5SH8CcWrykHHnoeTsK3Yu81RclWhNnZIFQqS8x1nC+2LfXZY8YWGFug==" spinCount="100000" sheet="1" objects="1" scenarios="1" formatColumns="0" formatRows="0" autoFilter="0"/>
  <autoFilter ref="C96:L227"/>
  <mergeCells count="9">
    <mergeCell ref="E52:H52"/>
    <mergeCell ref="E87:H87"/>
    <mergeCell ref="E89:H89"/>
    <mergeCell ref="M2:Z2"/>
    <mergeCell ref="E7:H7"/>
    <mergeCell ref="E9:H9"/>
    <mergeCell ref="E18:H18"/>
    <mergeCell ref="E27:H27"/>
    <mergeCell ref="E50:H50"/>
  </mergeCells>
  <hyperlinks>
    <hyperlink ref="F102" r:id="rId1"/>
    <hyperlink ref="F106" r:id="rId2"/>
    <hyperlink ref="F110" r:id="rId3"/>
    <hyperlink ref="F113" r:id="rId4"/>
    <hyperlink ref="F116" r:id="rId5"/>
    <hyperlink ref="F119" r:id="rId6"/>
    <hyperlink ref="F128" r:id="rId7"/>
    <hyperlink ref="F134" r:id="rId8"/>
    <hyperlink ref="F144" r:id="rId9"/>
    <hyperlink ref="F153" r:id="rId10"/>
    <hyperlink ref="F156" r:id="rId11"/>
    <hyperlink ref="F161" r:id="rId12"/>
    <hyperlink ref="F165" r:id="rId13"/>
    <hyperlink ref="F170" r:id="rId14"/>
    <hyperlink ref="F173" r:id="rId15"/>
    <hyperlink ref="F176" r:id="rId16"/>
    <hyperlink ref="F179" r:id="rId17"/>
    <hyperlink ref="F182" r:id="rId18"/>
    <hyperlink ref="F185" r:id="rId19"/>
    <hyperlink ref="F187" r:id="rId20"/>
    <hyperlink ref="F191" r:id="rId21"/>
    <hyperlink ref="F196" r:id="rId22"/>
    <hyperlink ref="F203" r:id="rId23"/>
    <hyperlink ref="F215" r:id="rId24"/>
    <hyperlink ref="F217" r:id="rId25"/>
    <hyperlink ref="F220" r:id="rId26"/>
    <hyperlink ref="F223" r:id="rId27"/>
    <hyperlink ref="F225" r:id="rId2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workbookViewId="0"/>
  </sheetViews>
  <sheetFormatPr defaultRowHeight="15.05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5.42578125" style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50000000000003" customHeight="1"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T2" s="15" t="s">
        <v>86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8"/>
      <c r="AT3" s="15" t="s">
        <v>81</v>
      </c>
    </row>
    <row r="4" spans="1:46" s="1" customFormat="1" ht="24.9" customHeight="1">
      <c r="B4" s="18"/>
      <c r="D4" s="102" t="s">
        <v>87</v>
      </c>
      <c r="M4" s="18"/>
      <c r="N4" s="103" t="s">
        <v>11</v>
      </c>
      <c r="AT4" s="15" t="s">
        <v>4</v>
      </c>
    </row>
    <row r="5" spans="1:46" s="1" customFormat="1" ht="6.9" customHeight="1">
      <c r="B5" s="18"/>
      <c r="M5" s="18"/>
    </row>
    <row r="6" spans="1:46" s="1" customFormat="1" ht="12.05" customHeight="1">
      <c r="B6" s="18"/>
      <c r="D6" s="104" t="s">
        <v>17</v>
      </c>
      <c r="M6" s="18"/>
    </row>
    <row r="7" spans="1:46" s="1" customFormat="1" ht="16.45" customHeight="1">
      <c r="B7" s="18"/>
      <c r="E7" s="262" t="str">
        <f>'Rekapitulace stavby'!K6</f>
        <v>Objekt CHIRURGIE - Posílení datových rozvodů</v>
      </c>
      <c r="F7" s="263"/>
      <c r="G7" s="263"/>
      <c r="H7" s="263"/>
      <c r="M7" s="18"/>
    </row>
    <row r="8" spans="1:46" s="2" customFormat="1" ht="12.05" customHeight="1">
      <c r="A8" s="32"/>
      <c r="B8" s="37"/>
      <c r="C8" s="32"/>
      <c r="D8" s="104" t="s">
        <v>88</v>
      </c>
      <c r="E8" s="32"/>
      <c r="F8" s="32"/>
      <c r="G8" s="32"/>
      <c r="H8" s="32"/>
      <c r="I8" s="32"/>
      <c r="J8" s="32"/>
      <c r="K8" s="32"/>
      <c r="L8" s="32"/>
      <c r="M8" s="10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45" customHeight="1">
      <c r="A9" s="32"/>
      <c r="B9" s="37"/>
      <c r="C9" s="32"/>
      <c r="D9" s="32"/>
      <c r="E9" s="264" t="s">
        <v>885</v>
      </c>
      <c r="F9" s="265"/>
      <c r="G9" s="265"/>
      <c r="H9" s="265"/>
      <c r="I9" s="32"/>
      <c r="J9" s="32"/>
      <c r="K9" s="32"/>
      <c r="L9" s="32"/>
      <c r="M9" s="10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6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10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.05" customHeight="1">
      <c r="A11" s="32"/>
      <c r="B11" s="37"/>
      <c r="C11" s="32"/>
      <c r="D11" s="104" t="s">
        <v>19</v>
      </c>
      <c r="E11" s="32"/>
      <c r="F11" s="106" t="s">
        <v>20</v>
      </c>
      <c r="G11" s="32"/>
      <c r="H11" s="32"/>
      <c r="I11" s="104" t="s">
        <v>21</v>
      </c>
      <c r="J11" s="106" t="s">
        <v>20</v>
      </c>
      <c r="K11" s="32"/>
      <c r="L11" s="32"/>
      <c r="M11" s="10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.05" customHeight="1">
      <c r="A12" s="32"/>
      <c r="B12" s="37"/>
      <c r="C12" s="32"/>
      <c r="D12" s="104" t="s">
        <v>22</v>
      </c>
      <c r="E12" s="32"/>
      <c r="F12" s="106" t="s">
        <v>23</v>
      </c>
      <c r="G12" s="32"/>
      <c r="H12" s="32"/>
      <c r="I12" s="104" t="s">
        <v>24</v>
      </c>
      <c r="J12" s="107" t="str">
        <f>'Rekapitulace stavby'!AN8</f>
        <v>11. 4. 2023</v>
      </c>
      <c r="K12" s="32"/>
      <c r="L12" s="32"/>
      <c r="M12" s="10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10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.05" customHeight="1">
      <c r="A14" s="32"/>
      <c r="B14" s="37"/>
      <c r="C14" s="32"/>
      <c r="D14" s="104" t="s">
        <v>26</v>
      </c>
      <c r="E14" s="32"/>
      <c r="F14" s="32"/>
      <c r="G14" s="32"/>
      <c r="H14" s="32"/>
      <c r="I14" s="104" t="s">
        <v>27</v>
      </c>
      <c r="J14" s="106" t="str">
        <f>IF('Rekapitulace stavby'!AN10="","",'Rekapitulace stavby'!AN10)</f>
        <v/>
      </c>
      <c r="K14" s="32"/>
      <c r="L14" s="32"/>
      <c r="M14" s="10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6" t="str">
        <f>IF('Rekapitulace stavby'!E11="","",'Rekapitulace stavby'!E11)</f>
        <v xml:space="preserve"> </v>
      </c>
      <c r="F15" s="32"/>
      <c r="G15" s="32"/>
      <c r="H15" s="32"/>
      <c r="I15" s="104" t="s">
        <v>28</v>
      </c>
      <c r="J15" s="106" t="str">
        <f>IF('Rekapitulace stavby'!AN11="","",'Rekapitulace stavby'!AN11)</f>
        <v/>
      </c>
      <c r="K15" s="32"/>
      <c r="L15" s="32"/>
      <c r="M15" s="10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10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.05" customHeight="1">
      <c r="A17" s="32"/>
      <c r="B17" s="37"/>
      <c r="C17" s="32"/>
      <c r="D17" s="104" t="s">
        <v>29</v>
      </c>
      <c r="E17" s="32"/>
      <c r="F17" s="32"/>
      <c r="G17" s="32"/>
      <c r="H17" s="32"/>
      <c r="I17" s="104" t="s">
        <v>27</v>
      </c>
      <c r="J17" s="28" t="str">
        <f>'Rekapitulace stavby'!AN13</f>
        <v>Vyplň údaj</v>
      </c>
      <c r="K17" s="32"/>
      <c r="L17" s="32"/>
      <c r="M17" s="10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66" t="str">
        <f>'Rekapitulace stavby'!E14</f>
        <v>Vyplň údaj</v>
      </c>
      <c r="F18" s="267"/>
      <c r="G18" s="267"/>
      <c r="H18" s="267"/>
      <c r="I18" s="104" t="s">
        <v>28</v>
      </c>
      <c r="J18" s="28" t="str">
        <f>'Rekapitulace stavby'!AN14</f>
        <v>Vyplň údaj</v>
      </c>
      <c r="K18" s="32"/>
      <c r="L18" s="32"/>
      <c r="M18" s="10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10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.05" customHeight="1">
      <c r="A20" s="32"/>
      <c r="B20" s="37"/>
      <c r="C20" s="32"/>
      <c r="D20" s="104" t="s">
        <v>31</v>
      </c>
      <c r="E20" s="32"/>
      <c r="F20" s="32"/>
      <c r="G20" s="32"/>
      <c r="H20" s="32"/>
      <c r="I20" s="104" t="s">
        <v>27</v>
      </c>
      <c r="J20" s="106" t="str">
        <f>IF('Rekapitulace stavby'!AN16="","",'Rekapitulace stavby'!AN16)</f>
        <v/>
      </c>
      <c r="K20" s="32"/>
      <c r="L20" s="32"/>
      <c r="M20" s="10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6" t="str">
        <f>IF('Rekapitulace stavby'!E17="","",'Rekapitulace stavby'!E17)</f>
        <v xml:space="preserve"> </v>
      </c>
      <c r="F21" s="32"/>
      <c r="G21" s="32"/>
      <c r="H21" s="32"/>
      <c r="I21" s="104" t="s">
        <v>28</v>
      </c>
      <c r="J21" s="106" t="str">
        <f>IF('Rekapitulace stavby'!AN17="","",'Rekapitulace stavby'!AN17)</f>
        <v/>
      </c>
      <c r="K21" s="32"/>
      <c r="L21" s="32"/>
      <c r="M21" s="10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10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.05" customHeight="1">
      <c r="A23" s="32"/>
      <c r="B23" s="37"/>
      <c r="C23" s="32"/>
      <c r="D23" s="104" t="s">
        <v>32</v>
      </c>
      <c r="E23" s="32"/>
      <c r="F23" s="32"/>
      <c r="G23" s="32"/>
      <c r="H23" s="32"/>
      <c r="I23" s="104" t="s">
        <v>27</v>
      </c>
      <c r="J23" s="106" t="str">
        <f>IF('Rekapitulace stavby'!AN19="","",'Rekapitulace stavby'!AN19)</f>
        <v/>
      </c>
      <c r="K23" s="32"/>
      <c r="L23" s="32"/>
      <c r="M23" s="10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6" t="str">
        <f>IF('Rekapitulace stavby'!E20="","",'Rekapitulace stavby'!E20)</f>
        <v xml:space="preserve"> </v>
      </c>
      <c r="F24" s="32"/>
      <c r="G24" s="32"/>
      <c r="H24" s="32"/>
      <c r="I24" s="104" t="s">
        <v>28</v>
      </c>
      <c r="J24" s="106" t="str">
        <f>IF('Rekapitulace stavby'!AN20="","",'Rekapitulace stavby'!AN20)</f>
        <v/>
      </c>
      <c r="K24" s="32"/>
      <c r="L24" s="32"/>
      <c r="M24" s="10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10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.05" customHeight="1">
      <c r="A26" s="32"/>
      <c r="B26" s="37"/>
      <c r="C26" s="32"/>
      <c r="D26" s="104" t="s">
        <v>33</v>
      </c>
      <c r="E26" s="32"/>
      <c r="F26" s="32"/>
      <c r="G26" s="32"/>
      <c r="H26" s="32"/>
      <c r="I26" s="32"/>
      <c r="J26" s="32"/>
      <c r="K26" s="32"/>
      <c r="L26" s="32"/>
      <c r="M26" s="10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45" customHeight="1">
      <c r="A27" s="108"/>
      <c r="B27" s="109"/>
      <c r="C27" s="108"/>
      <c r="D27" s="108"/>
      <c r="E27" s="268" t="s">
        <v>20</v>
      </c>
      <c r="F27" s="268"/>
      <c r="G27" s="268"/>
      <c r="H27" s="268"/>
      <c r="I27" s="108"/>
      <c r="J27" s="108"/>
      <c r="K27" s="108"/>
      <c r="L27" s="108"/>
      <c r="M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10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7"/>
      <c r="C29" s="32"/>
      <c r="D29" s="111"/>
      <c r="E29" s="111"/>
      <c r="F29" s="111"/>
      <c r="G29" s="111"/>
      <c r="H29" s="111"/>
      <c r="I29" s="111"/>
      <c r="J29" s="111"/>
      <c r="K29" s="111"/>
      <c r="L29" s="111"/>
      <c r="M29" s="10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55">
      <c r="A30" s="32"/>
      <c r="B30" s="37"/>
      <c r="C30" s="32"/>
      <c r="D30" s="32"/>
      <c r="E30" s="104" t="s">
        <v>90</v>
      </c>
      <c r="F30" s="32"/>
      <c r="G30" s="32"/>
      <c r="H30" s="32"/>
      <c r="I30" s="32"/>
      <c r="J30" s="32"/>
      <c r="K30" s="112">
        <f>I61</f>
        <v>0</v>
      </c>
      <c r="L30" s="32"/>
      <c r="M30" s="10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55">
      <c r="A31" s="32"/>
      <c r="B31" s="37"/>
      <c r="C31" s="32"/>
      <c r="D31" s="32"/>
      <c r="E31" s="104" t="s">
        <v>91</v>
      </c>
      <c r="F31" s="32"/>
      <c r="G31" s="32"/>
      <c r="H31" s="32"/>
      <c r="I31" s="32"/>
      <c r="J31" s="32"/>
      <c r="K31" s="112">
        <f>J61</f>
        <v>0</v>
      </c>
      <c r="L31" s="32"/>
      <c r="M31" s="10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7"/>
      <c r="C32" s="32"/>
      <c r="D32" s="113" t="s">
        <v>35</v>
      </c>
      <c r="E32" s="32"/>
      <c r="F32" s="32"/>
      <c r="G32" s="32"/>
      <c r="H32" s="32"/>
      <c r="I32" s="32"/>
      <c r="J32" s="32"/>
      <c r="K32" s="114">
        <f>ROUND(K101, 2)</f>
        <v>0</v>
      </c>
      <c r="L32" s="32"/>
      <c r="M32" s="10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" customHeight="1">
      <c r="A33" s="32"/>
      <c r="B33" s="37"/>
      <c r="C33" s="32"/>
      <c r="D33" s="111"/>
      <c r="E33" s="111"/>
      <c r="F33" s="111"/>
      <c r="G33" s="111"/>
      <c r="H33" s="111"/>
      <c r="I33" s="111"/>
      <c r="J33" s="111"/>
      <c r="K33" s="111"/>
      <c r="L33" s="111"/>
      <c r="M33" s="10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32"/>
      <c r="F34" s="115" t="s">
        <v>37</v>
      </c>
      <c r="G34" s="32"/>
      <c r="H34" s="32"/>
      <c r="I34" s="115" t="s">
        <v>36</v>
      </c>
      <c r="J34" s="32"/>
      <c r="K34" s="115" t="s">
        <v>38</v>
      </c>
      <c r="L34" s="32"/>
      <c r="M34" s="10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7"/>
      <c r="C35" s="32"/>
      <c r="D35" s="116" t="s">
        <v>39</v>
      </c>
      <c r="E35" s="104" t="s">
        <v>40</v>
      </c>
      <c r="F35" s="112">
        <f>ROUND((SUM(BE101:BE202)),  2)</f>
        <v>0</v>
      </c>
      <c r="G35" s="32"/>
      <c r="H35" s="32"/>
      <c r="I35" s="117">
        <v>0.21</v>
      </c>
      <c r="J35" s="32"/>
      <c r="K35" s="112">
        <f>ROUND(((SUM(BE101:BE202))*I35),  2)</f>
        <v>0</v>
      </c>
      <c r="L35" s="32"/>
      <c r="M35" s="10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7"/>
      <c r="C36" s="32"/>
      <c r="D36" s="32"/>
      <c r="E36" s="104" t="s">
        <v>41</v>
      </c>
      <c r="F36" s="112">
        <f>ROUND((SUM(BF101:BF202)),  2)</f>
        <v>0</v>
      </c>
      <c r="G36" s="32"/>
      <c r="H36" s="32"/>
      <c r="I36" s="117">
        <v>0.15</v>
      </c>
      <c r="J36" s="32"/>
      <c r="K36" s="112">
        <f>ROUND(((SUM(BF101:BF202))*I36),  2)</f>
        <v>0</v>
      </c>
      <c r="L36" s="32"/>
      <c r="M36" s="10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04" t="s">
        <v>42</v>
      </c>
      <c r="F37" s="112">
        <f>ROUND((SUM(BG101:BG202)),  2)</f>
        <v>0</v>
      </c>
      <c r="G37" s="32"/>
      <c r="H37" s="32"/>
      <c r="I37" s="117">
        <v>0.21</v>
      </c>
      <c r="J37" s="32"/>
      <c r="K37" s="112">
        <f>0</f>
        <v>0</v>
      </c>
      <c r="L37" s="32"/>
      <c r="M37" s="10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7"/>
      <c r="C38" s="32"/>
      <c r="D38" s="32"/>
      <c r="E38" s="104" t="s">
        <v>43</v>
      </c>
      <c r="F38" s="112">
        <f>ROUND((SUM(BH101:BH202)),  2)</f>
        <v>0</v>
      </c>
      <c r="G38" s="32"/>
      <c r="H38" s="32"/>
      <c r="I38" s="117">
        <v>0.15</v>
      </c>
      <c r="J38" s="32"/>
      <c r="K38" s="112">
        <f>0</f>
        <v>0</v>
      </c>
      <c r="L38" s="32"/>
      <c r="M38" s="10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7"/>
      <c r="C39" s="32"/>
      <c r="D39" s="32"/>
      <c r="E39" s="104" t="s">
        <v>44</v>
      </c>
      <c r="F39" s="112">
        <f>ROUND((SUM(BI101:BI202)),  2)</f>
        <v>0</v>
      </c>
      <c r="G39" s="32"/>
      <c r="H39" s="32"/>
      <c r="I39" s="117">
        <v>0</v>
      </c>
      <c r="J39" s="32"/>
      <c r="K39" s="112">
        <f>0</f>
        <v>0</v>
      </c>
      <c r="L39" s="32"/>
      <c r="M39" s="10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10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7"/>
      <c r="C41" s="118"/>
      <c r="D41" s="119" t="s">
        <v>45</v>
      </c>
      <c r="E41" s="120"/>
      <c r="F41" s="120"/>
      <c r="G41" s="121" t="s">
        <v>46</v>
      </c>
      <c r="H41" s="122" t="s">
        <v>47</v>
      </c>
      <c r="I41" s="120"/>
      <c r="J41" s="120"/>
      <c r="K41" s="123">
        <f>SUM(K32:K39)</f>
        <v>0</v>
      </c>
      <c r="L41" s="124"/>
      <c r="M41" s="105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125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05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" hidden="1" customHeight="1">
      <c r="A46" s="32"/>
      <c r="B46" s="127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05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" hidden="1" customHeight="1">
      <c r="A47" s="32"/>
      <c r="B47" s="33"/>
      <c r="C47" s="21" t="s">
        <v>92</v>
      </c>
      <c r="D47" s="34"/>
      <c r="E47" s="34"/>
      <c r="F47" s="34"/>
      <c r="G47" s="34"/>
      <c r="H47" s="34"/>
      <c r="I47" s="34"/>
      <c r="J47" s="34"/>
      <c r="K47" s="34"/>
      <c r="L47" s="34"/>
      <c r="M47" s="105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" hidden="1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105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.05" hidden="1" customHeight="1">
      <c r="A49" s="32"/>
      <c r="B49" s="33"/>
      <c r="C49" s="27" t="s">
        <v>17</v>
      </c>
      <c r="D49" s="34"/>
      <c r="E49" s="34"/>
      <c r="F49" s="34"/>
      <c r="G49" s="34"/>
      <c r="H49" s="34"/>
      <c r="I49" s="34"/>
      <c r="J49" s="34"/>
      <c r="K49" s="34"/>
      <c r="L49" s="34"/>
      <c r="M49" s="105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45" hidden="1" customHeight="1">
      <c r="A50" s="32"/>
      <c r="B50" s="33"/>
      <c r="C50" s="34"/>
      <c r="D50" s="34"/>
      <c r="E50" s="269" t="str">
        <f>E7</f>
        <v>Objekt CHIRURGIE - Posílení datových rozvodů</v>
      </c>
      <c r="F50" s="270"/>
      <c r="G50" s="270"/>
      <c r="H50" s="270"/>
      <c r="I50" s="34"/>
      <c r="J50" s="34"/>
      <c r="K50" s="34"/>
      <c r="L50" s="34"/>
      <c r="M50" s="105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2.05" hidden="1" customHeight="1">
      <c r="A51" s="32"/>
      <c r="B51" s="33"/>
      <c r="C51" s="27" t="s">
        <v>88</v>
      </c>
      <c r="D51" s="34"/>
      <c r="E51" s="34"/>
      <c r="F51" s="34"/>
      <c r="G51" s="34"/>
      <c r="H51" s="34"/>
      <c r="I51" s="34"/>
      <c r="J51" s="34"/>
      <c r="K51" s="34"/>
      <c r="L51" s="34"/>
      <c r="M51" s="105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6.45" hidden="1" customHeight="1">
      <c r="A52" s="32"/>
      <c r="B52" s="33"/>
      <c r="C52" s="34"/>
      <c r="D52" s="34"/>
      <c r="E52" s="241" t="str">
        <f>E9</f>
        <v>P1A,B,C - 741-Silnoproudá elektrotechnika</v>
      </c>
      <c r="F52" s="271"/>
      <c r="G52" s="271"/>
      <c r="H52" s="271"/>
      <c r="I52" s="34"/>
      <c r="J52" s="34"/>
      <c r="K52" s="34"/>
      <c r="L52" s="34"/>
      <c r="M52" s="105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" hidden="1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105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2.05" hidden="1" customHeight="1">
      <c r="A54" s="32"/>
      <c r="B54" s="33"/>
      <c r="C54" s="27" t="s">
        <v>22</v>
      </c>
      <c r="D54" s="34"/>
      <c r="E54" s="34"/>
      <c r="F54" s="25" t="str">
        <f>F12</f>
        <v xml:space="preserve"> </v>
      </c>
      <c r="G54" s="34"/>
      <c r="H54" s="34"/>
      <c r="I54" s="27" t="s">
        <v>24</v>
      </c>
      <c r="J54" s="57" t="str">
        <f>IF(J12="","",J12)</f>
        <v>11. 4. 2023</v>
      </c>
      <c r="K54" s="34"/>
      <c r="L54" s="34"/>
      <c r="M54" s="105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" hidden="1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105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5.2" hidden="1" customHeight="1">
      <c r="A56" s="32"/>
      <c r="B56" s="33"/>
      <c r="C56" s="27" t="s">
        <v>26</v>
      </c>
      <c r="D56" s="34"/>
      <c r="E56" s="34"/>
      <c r="F56" s="25" t="str">
        <f>E15</f>
        <v xml:space="preserve"> </v>
      </c>
      <c r="G56" s="34"/>
      <c r="H56" s="34"/>
      <c r="I56" s="27" t="s">
        <v>31</v>
      </c>
      <c r="J56" s="30" t="str">
        <f>E21</f>
        <v xml:space="preserve"> </v>
      </c>
      <c r="K56" s="34"/>
      <c r="L56" s="34"/>
      <c r="M56" s="105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15.2" hidden="1" customHeight="1">
      <c r="A57" s="32"/>
      <c r="B57" s="33"/>
      <c r="C57" s="27" t="s">
        <v>29</v>
      </c>
      <c r="D57" s="34"/>
      <c r="E57" s="34"/>
      <c r="F57" s="25" t="str">
        <f>IF(E18="","",E18)</f>
        <v>Vyplň údaj</v>
      </c>
      <c r="G57" s="34"/>
      <c r="H57" s="34"/>
      <c r="I57" s="27" t="s">
        <v>32</v>
      </c>
      <c r="J57" s="30" t="str">
        <f>E24</f>
        <v xml:space="preserve"> </v>
      </c>
      <c r="K57" s="34"/>
      <c r="L57" s="34"/>
      <c r="M57" s="105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hidden="1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105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9.3" hidden="1" customHeight="1">
      <c r="A59" s="32"/>
      <c r="B59" s="33"/>
      <c r="C59" s="129" t="s">
        <v>93</v>
      </c>
      <c r="D59" s="130"/>
      <c r="E59" s="130"/>
      <c r="F59" s="130"/>
      <c r="G59" s="130"/>
      <c r="H59" s="130"/>
      <c r="I59" s="131" t="s">
        <v>94</v>
      </c>
      <c r="J59" s="131" t="s">
        <v>95</v>
      </c>
      <c r="K59" s="131" t="s">
        <v>96</v>
      </c>
      <c r="L59" s="130"/>
      <c r="M59" s="105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hidden="1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105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2.85" hidden="1" customHeight="1">
      <c r="A61" s="32"/>
      <c r="B61" s="33"/>
      <c r="C61" s="132" t="s">
        <v>69</v>
      </c>
      <c r="D61" s="34"/>
      <c r="E61" s="34"/>
      <c r="F61" s="34"/>
      <c r="G61" s="34"/>
      <c r="H61" s="34"/>
      <c r="I61" s="75">
        <f t="shared" ref="I61:J63" si="0">Q101</f>
        <v>0</v>
      </c>
      <c r="J61" s="75">
        <f t="shared" si="0"/>
        <v>0</v>
      </c>
      <c r="K61" s="75">
        <f>K101</f>
        <v>0</v>
      </c>
      <c r="L61" s="34"/>
      <c r="M61" s="10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U61" s="15" t="s">
        <v>97</v>
      </c>
    </row>
    <row r="62" spans="1:47" s="9" customFormat="1" ht="24.9" hidden="1" customHeight="1">
      <c r="B62" s="133"/>
      <c r="C62" s="134"/>
      <c r="D62" s="135" t="s">
        <v>886</v>
      </c>
      <c r="E62" s="136"/>
      <c r="F62" s="136"/>
      <c r="G62" s="136"/>
      <c r="H62" s="136"/>
      <c r="I62" s="137">
        <f t="shared" si="0"/>
        <v>0</v>
      </c>
      <c r="J62" s="137">
        <f t="shared" si="0"/>
        <v>0</v>
      </c>
      <c r="K62" s="137">
        <f>K102</f>
        <v>0</v>
      </c>
      <c r="L62" s="134"/>
      <c r="M62" s="138"/>
    </row>
    <row r="63" spans="1:47" s="10" customFormat="1" ht="19.899999999999999" hidden="1" customHeight="1">
      <c r="B63" s="139"/>
      <c r="C63" s="140"/>
      <c r="D63" s="141" t="s">
        <v>887</v>
      </c>
      <c r="E63" s="142"/>
      <c r="F63" s="142"/>
      <c r="G63" s="142"/>
      <c r="H63" s="142"/>
      <c r="I63" s="143">
        <f t="shared" si="0"/>
        <v>0</v>
      </c>
      <c r="J63" s="143">
        <f t="shared" si="0"/>
        <v>0</v>
      </c>
      <c r="K63" s="143">
        <f>K103</f>
        <v>0</v>
      </c>
      <c r="L63" s="140"/>
      <c r="M63" s="144"/>
    </row>
    <row r="64" spans="1:47" s="10" customFormat="1" ht="19.899999999999999" hidden="1" customHeight="1">
      <c r="B64" s="139"/>
      <c r="C64" s="140"/>
      <c r="D64" s="141" t="s">
        <v>888</v>
      </c>
      <c r="E64" s="142"/>
      <c r="F64" s="142"/>
      <c r="G64" s="142"/>
      <c r="H64" s="142"/>
      <c r="I64" s="143">
        <f>Q110</f>
        <v>0</v>
      </c>
      <c r="J64" s="143">
        <f>R110</f>
        <v>0</v>
      </c>
      <c r="K64" s="143">
        <f>K110</f>
        <v>0</v>
      </c>
      <c r="L64" s="140"/>
      <c r="M64" s="144"/>
    </row>
    <row r="65" spans="2:13" s="10" customFormat="1" ht="19.899999999999999" hidden="1" customHeight="1">
      <c r="B65" s="139"/>
      <c r="C65" s="140"/>
      <c r="D65" s="141" t="s">
        <v>889</v>
      </c>
      <c r="E65" s="142"/>
      <c r="F65" s="142"/>
      <c r="G65" s="142"/>
      <c r="H65" s="142"/>
      <c r="I65" s="143">
        <f>Q115</f>
        <v>0</v>
      </c>
      <c r="J65" s="143">
        <f>R115</f>
        <v>0</v>
      </c>
      <c r="K65" s="143">
        <f>K115</f>
        <v>0</v>
      </c>
      <c r="L65" s="140"/>
      <c r="M65" s="144"/>
    </row>
    <row r="66" spans="2:13" s="9" customFormat="1" ht="24.9" hidden="1" customHeight="1">
      <c r="B66" s="133"/>
      <c r="C66" s="134"/>
      <c r="D66" s="135" t="s">
        <v>890</v>
      </c>
      <c r="E66" s="136"/>
      <c r="F66" s="136"/>
      <c r="G66" s="136"/>
      <c r="H66" s="136"/>
      <c r="I66" s="137">
        <f>Q121</f>
        <v>0</v>
      </c>
      <c r="J66" s="137">
        <f>R121</f>
        <v>0</v>
      </c>
      <c r="K66" s="137">
        <f>K121</f>
        <v>0</v>
      </c>
      <c r="L66" s="134"/>
      <c r="M66" s="138"/>
    </row>
    <row r="67" spans="2:13" s="10" customFormat="1" ht="19.899999999999999" hidden="1" customHeight="1">
      <c r="B67" s="139"/>
      <c r="C67" s="140"/>
      <c r="D67" s="141" t="s">
        <v>891</v>
      </c>
      <c r="E67" s="142"/>
      <c r="F67" s="142"/>
      <c r="G67" s="142"/>
      <c r="H67" s="142"/>
      <c r="I67" s="143">
        <f>Q122</f>
        <v>0</v>
      </c>
      <c r="J67" s="143">
        <f>R122</f>
        <v>0</v>
      </c>
      <c r="K67" s="143">
        <f>K122</f>
        <v>0</v>
      </c>
      <c r="L67" s="140"/>
      <c r="M67" s="144"/>
    </row>
    <row r="68" spans="2:13" s="10" customFormat="1" ht="19.899999999999999" hidden="1" customHeight="1">
      <c r="B68" s="139"/>
      <c r="C68" s="140"/>
      <c r="D68" s="141" t="s">
        <v>892</v>
      </c>
      <c r="E68" s="142"/>
      <c r="F68" s="142"/>
      <c r="G68" s="142"/>
      <c r="H68" s="142"/>
      <c r="I68" s="143">
        <f>Q129</f>
        <v>0</v>
      </c>
      <c r="J68" s="143">
        <f>R129</f>
        <v>0</v>
      </c>
      <c r="K68" s="143">
        <f>K129</f>
        <v>0</v>
      </c>
      <c r="L68" s="140"/>
      <c r="M68" s="144"/>
    </row>
    <row r="69" spans="2:13" s="10" customFormat="1" ht="19.899999999999999" hidden="1" customHeight="1">
      <c r="B69" s="139"/>
      <c r="C69" s="140"/>
      <c r="D69" s="141" t="s">
        <v>893</v>
      </c>
      <c r="E69" s="142"/>
      <c r="F69" s="142"/>
      <c r="G69" s="142"/>
      <c r="H69" s="142"/>
      <c r="I69" s="143">
        <f>Q134</f>
        <v>0</v>
      </c>
      <c r="J69" s="143">
        <f>R134</f>
        <v>0</v>
      </c>
      <c r="K69" s="143">
        <f>K134</f>
        <v>0</v>
      </c>
      <c r="L69" s="140"/>
      <c r="M69" s="144"/>
    </row>
    <row r="70" spans="2:13" s="9" customFormat="1" ht="24.9" hidden="1" customHeight="1">
      <c r="B70" s="133"/>
      <c r="C70" s="134"/>
      <c r="D70" s="135" t="s">
        <v>894</v>
      </c>
      <c r="E70" s="136"/>
      <c r="F70" s="136"/>
      <c r="G70" s="136"/>
      <c r="H70" s="136"/>
      <c r="I70" s="137">
        <f>Q140</f>
        <v>0</v>
      </c>
      <c r="J70" s="137">
        <f>R140</f>
        <v>0</v>
      </c>
      <c r="K70" s="137">
        <f>K140</f>
        <v>0</v>
      </c>
      <c r="L70" s="134"/>
      <c r="M70" s="138"/>
    </row>
    <row r="71" spans="2:13" s="10" customFormat="1" ht="19.899999999999999" hidden="1" customHeight="1">
      <c r="B71" s="139"/>
      <c r="C71" s="140"/>
      <c r="D71" s="141" t="s">
        <v>895</v>
      </c>
      <c r="E71" s="142"/>
      <c r="F71" s="142"/>
      <c r="G71" s="142"/>
      <c r="H71" s="142"/>
      <c r="I71" s="143">
        <f>Q141</f>
        <v>0</v>
      </c>
      <c r="J71" s="143">
        <f>R141</f>
        <v>0</v>
      </c>
      <c r="K71" s="143">
        <f>K141</f>
        <v>0</v>
      </c>
      <c r="L71" s="140"/>
      <c r="M71" s="144"/>
    </row>
    <row r="72" spans="2:13" s="10" customFormat="1" ht="19.899999999999999" hidden="1" customHeight="1">
      <c r="B72" s="139"/>
      <c r="C72" s="140"/>
      <c r="D72" s="141" t="s">
        <v>896</v>
      </c>
      <c r="E72" s="142"/>
      <c r="F72" s="142"/>
      <c r="G72" s="142"/>
      <c r="H72" s="142"/>
      <c r="I72" s="143">
        <f>Q148</f>
        <v>0</v>
      </c>
      <c r="J72" s="143">
        <f>R148</f>
        <v>0</v>
      </c>
      <c r="K72" s="143">
        <f>K148</f>
        <v>0</v>
      </c>
      <c r="L72" s="140"/>
      <c r="M72" s="144"/>
    </row>
    <row r="73" spans="2:13" s="10" customFormat="1" ht="19.899999999999999" hidden="1" customHeight="1">
      <c r="B73" s="139"/>
      <c r="C73" s="140"/>
      <c r="D73" s="141" t="s">
        <v>897</v>
      </c>
      <c r="E73" s="142"/>
      <c r="F73" s="142"/>
      <c r="G73" s="142"/>
      <c r="H73" s="142"/>
      <c r="I73" s="143">
        <f>Q153</f>
        <v>0</v>
      </c>
      <c r="J73" s="143">
        <f>R153</f>
        <v>0</v>
      </c>
      <c r="K73" s="143">
        <f>K153</f>
        <v>0</v>
      </c>
      <c r="L73" s="140"/>
      <c r="M73" s="144"/>
    </row>
    <row r="74" spans="2:13" s="9" customFormat="1" ht="24.9" hidden="1" customHeight="1">
      <c r="B74" s="133"/>
      <c r="C74" s="134"/>
      <c r="D74" s="135" t="s">
        <v>898</v>
      </c>
      <c r="E74" s="136"/>
      <c r="F74" s="136"/>
      <c r="G74" s="136"/>
      <c r="H74" s="136"/>
      <c r="I74" s="137">
        <f>Q159</f>
        <v>0</v>
      </c>
      <c r="J74" s="137">
        <f>R159</f>
        <v>0</v>
      </c>
      <c r="K74" s="137">
        <f>K159</f>
        <v>0</v>
      </c>
      <c r="L74" s="134"/>
      <c r="M74" s="138"/>
    </row>
    <row r="75" spans="2:13" s="10" customFormat="1" ht="19.899999999999999" hidden="1" customHeight="1">
      <c r="B75" s="139"/>
      <c r="C75" s="140"/>
      <c r="D75" s="141" t="s">
        <v>899</v>
      </c>
      <c r="E75" s="142"/>
      <c r="F75" s="142"/>
      <c r="G75" s="142"/>
      <c r="H75" s="142"/>
      <c r="I75" s="143">
        <f>Q160</f>
        <v>0</v>
      </c>
      <c r="J75" s="143">
        <f>R160</f>
        <v>0</v>
      </c>
      <c r="K75" s="143">
        <f>K160</f>
        <v>0</v>
      </c>
      <c r="L75" s="140"/>
      <c r="M75" s="144"/>
    </row>
    <row r="76" spans="2:13" s="10" customFormat="1" ht="19.899999999999999" hidden="1" customHeight="1">
      <c r="B76" s="139"/>
      <c r="C76" s="140"/>
      <c r="D76" s="141" t="s">
        <v>900</v>
      </c>
      <c r="E76" s="142"/>
      <c r="F76" s="142"/>
      <c r="G76" s="142"/>
      <c r="H76" s="142"/>
      <c r="I76" s="143">
        <f>Q170</f>
        <v>0</v>
      </c>
      <c r="J76" s="143">
        <f>R170</f>
        <v>0</v>
      </c>
      <c r="K76" s="143">
        <f>K170</f>
        <v>0</v>
      </c>
      <c r="L76" s="140"/>
      <c r="M76" s="144"/>
    </row>
    <row r="77" spans="2:13" s="10" customFormat="1" ht="19.899999999999999" hidden="1" customHeight="1">
      <c r="B77" s="139"/>
      <c r="C77" s="140"/>
      <c r="D77" s="141" t="s">
        <v>901</v>
      </c>
      <c r="E77" s="142"/>
      <c r="F77" s="142"/>
      <c r="G77" s="142"/>
      <c r="H77" s="142"/>
      <c r="I77" s="143">
        <f>Q175</f>
        <v>0</v>
      </c>
      <c r="J77" s="143">
        <f>R175</f>
        <v>0</v>
      </c>
      <c r="K77" s="143">
        <f>K175</f>
        <v>0</v>
      </c>
      <c r="L77" s="140"/>
      <c r="M77" s="144"/>
    </row>
    <row r="78" spans="2:13" s="9" customFormat="1" ht="24.9" hidden="1" customHeight="1">
      <c r="B78" s="133"/>
      <c r="C78" s="134"/>
      <c r="D78" s="135" t="s">
        <v>902</v>
      </c>
      <c r="E78" s="136"/>
      <c r="F78" s="136"/>
      <c r="G78" s="136"/>
      <c r="H78" s="136"/>
      <c r="I78" s="137">
        <f>Q181</f>
        <v>0</v>
      </c>
      <c r="J78" s="137">
        <f>R181</f>
        <v>0</v>
      </c>
      <c r="K78" s="137">
        <f>K181</f>
        <v>0</v>
      </c>
      <c r="L78" s="134"/>
      <c r="M78" s="138"/>
    </row>
    <row r="79" spans="2:13" s="9" customFormat="1" ht="24.9" hidden="1" customHeight="1">
      <c r="B79" s="133"/>
      <c r="C79" s="134"/>
      <c r="D79" s="135" t="s">
        <v>903</v>
      </c>
      <c r="E79" s="136"/>
      <c r="F79" s="136"/>
      <c r="G79" s="136"/>
      <c r="H79" s="136"/>
      <c r="I79" s="137">
        <f>Q185</f>
        <v>0</v>
      </c>
      <c r="J79" s="137">
        <f>R185</f>
        <v>0</v>
      </c>
      <c r="K79" s="137">
        <f>K185</f>
        <v>0</v>
      </c>
      <c r="L79" s="134"/>
      <c r="M79" s="138"/>
    </row>
    <row r="80" spans="2:13" s="9" customFormat="1" ht="24.9" hidden="1" customHeight="1">
      <c r="B80" s="133"/>
      <c r="C80" s="134"/>
      <c r="D80" s="135" t="s">
        <v>904</v>
      </c>
      <c r="E80" s="136"/>
      <c r="F80" s="136"/>
      <c r="G80" s="136"/>
      <c r="H80" s="136"/>
      <c r="I80" s="137">
        <f>Q193</f>
        <v>0</v>
      </c>
      <c r="J80" s="137">
        <f>R193</f>
        <v>0</v>
      </c>
      <c r="K80" s="137">
        <f>K193</f>
        <v>0</v>
      </c>
      <c r="L80" s="134"/>
      <c r="M80" s="138"/>
    </row>
    <row r="81" spans="1:31" s="9" customFormat="1" ht="24.9" hidden="1" customHeight="1">
      <c r="B81" s="133"/>
      <c r="C81" s="134"/>
      <c r="D81" s="135" t="s">
        <v>905</v>
      </c>
      <c r="E81" s="136"/>
      <c r="F81" s="136"/>
      <c r="G81" s="136"/>
      <c r="H81" s="136"/>
      <c r="I81" s="137">
        <f>Q199</f>
        <v>0</v>
      </c>
      <c r="J81" s="137">
        <f>R199</f>
        <v>0</v>
      </c>
      <c r="K81" s="137">
        <f>K199</f>
        <v>0</v>
      </c>
      <c r="L81" s="134"/>
      <c r="M81" s="138"/>
    </row>
    <row r="82" spans="1:31" s="2" customFormat="1" ht="21.8" hidden="1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105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" hidden="1" customHeight="1">
      <c r="A83" s="32"/>
      <c r="B83" s="45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105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ht="10.65" hidden="1"/>
    <row r="85" spans="1:31" ht="10.65" hidden="1"/>
    <row r="86" spans="1:31" ht="10.65" hidden="1"/>
    <row r="87" spans="1:31" s="2" customFormat="1" ht="6.9" customHeight="1">
      <c r="A87" s="32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105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24.9" customHeight="1">
      <c r="A88" s="32"/>
      <c r="B88" s="33"/>
      <c r="C88" s="21" t="s">
        <v>128</v>
      </c>
      <c r="D88" s="34"/>
      <c r="E88" s="34"/>
      <c r="F88" s="34"/>
      <c r="G88" s="34"/>
      <c r="H88" s="34"/>
      <c r="I88" s="34"/>
      <c r="J88" s="34"/>
      <c r="K88" s="34"/>
      <c r="L88" s="34"/>
      <c r="M88" s="105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6.9" customHeight="1">
      <c r="A89" s="32"/>
      <c r="B89" s="33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105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12.05" customHeight="1">
      <c r="A90" s="32"/>
      <c r="B90" s="33"/>
      <c r="C90" s="27" t="s">
        <v>17</v>
      </c>
      <c r="D90" s="34"/>
      <c r="E90" s="34"/>
      <c r="F90" s="34"/>
      <c r="G90" s="34"/>
      <c r="H90" s="34"/>
      <c r="I90" s="34"/>
      <c r="J90" s="34"/>
      <c r="K90" s="34"/>
      <c r="L90" s="34"/>
      <c r="M90" s="105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6.45" customHeight="1">
      <c r="A91" s="32"/>
      <c r="B91" s="33"/>
      <c r="C91" s="34"/>
      <c r="D91" s="34"/>
      <c r="E91" s="269" t="str">
        <f>E7</f>
        <v>Objekt CHIRURGIE - Posílení datových rozvodů</v>
      </c>
      <c r="F91" s="270"/>
      <c r="G91" s="270"/>
      <c r="H91" s="270"/>
      <c r="I91" s="34"/>
      <c r="J91" s="34"/>
      <c r="K91" s="34"/>
      <c r="L91" s="34"/>
      <c r="M91" s="105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12.05" customHeight="1">
      <c r="A92" s="32"/>
      <c r="B92" s="33"/>
      <c r="C92" s="27" t="s">
        <v>88</v>
      </c>
      <c r="D92" s="34"/>
      <c r="E92" s="34"/>
      <c r="F92" s="34"/>
      <c r="G92" s="34"/>
      <c r="H92" s="34"/>
      <c r="I92" s="34"/>
      <c r="J92" s="34"/>
      <c r="K92" s="34"/>
      <c r="L92" s="34"/>
      <c r="M92" s="105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6.45" customHeight="1">
      <c r="A93" s="32"/>
      <c r="B93" s="33"/>
      <c r="C93" s="34"/>
      <c r="D93" s="34"/>
      <c r="E93" s="241" t="str">
        <f>E9</f>
        <v>P1A,B,C - 741-Silnoproudá elektrotechnika</v>
      </c>
      <c r="F93" s="271"/>
      <c r="G93" s="271"/>
      <c r="H93" s="271"/>
      <c r="I93" s="34"/>
      <c r="J93" s="34"/>
      <c r="K93" s="34"/>
      <c r="L93" s="34"/>
      <c r="M93" s="105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6.9" customHeight="1">
      <c r="A94" s="32"/>
      <c r="B94" s="33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105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2.05" customHeight="1">
      <c r="A95" s="32"/>
      <c r="B95" s="33"/>
      <c r="C95" s="27" t="s">
        <v>22</v>
      </c>
      <c r="D95" s="34"/>
      <c r="E95" s="34"/>
      <c r="F95" s="25" t="str">
        <f>F12</f>
        <v xml:space="preserve"> </v>
      </c>
      <c r="G95" s="34"/>
      <c r="H95" s="34"/>
      <c r="I95" s="27" t="s">
        <v>24</v>
      </c>
      <c r="J95" s="57" t="str">
        <f>IF(J12="","",J12)</f>
        <v>11. 4. 2023</v>
      </c>
      <c r="K95" s="34"/>
      <c r="L95" s="34"/>
      <c r="M95" s="105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6.9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105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65" s="2" customFormat="1" ht="15.2" customHeight="1">
      <c r="A97" s="32"/>
      <c r="B97" s="33"/>
      <c r="C97" s="27" t="s">
        <v>26</v>
      </c>
      <c r="D97" s="34"/>
      <c r="E97" s="34"/>
      <c r="F97" s="25" t="str">
        <f>E15</f>
        <v xml:space="preserve"> </v>
      </c>
      <c r="G97" s="34"/>
      <c r="H97" s="34"/>
      <c r="I97" s="27" t="s">
        <v>31</v>
      </c>
      <c r="J97" s="30" t="str">
        <f>E21</f>
        <v xml:space="preserve"> </v>
      </c>
      <c r="K97" s="34"/>
      <c r="L97" s="34"/>
      <c r="M97" s="105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65" s="2" customFormat="1" ht="15.2" customHeight="1">
      <c r="A98" s="32"/>
      <c r="B98" s="33"/>
      <c r="C98" s="27" t="s">
        <v>29</v>
      </c>
      <c r="D98" s="34"/>
      <c r="E98" s="34"/>
      <c r="F98" s="25" t="str">
        <f>IF(E18="","",E18)</f>
        <v>Vyplň údaj</v>
      </c>
      <c r="G98" s="34"/>
      <c r="H98" s="34"/>
      <c r="I98" s="27" t="s">
        <v>32</v>
      </c>
      <c r="J98" s="30" t="str">
        <f>E24</f>
        <v xml:space="preserve"> </v>
      </c>
      <c r="K98" s="34"/>
      <c r="L98" s="34"/>
      <c r="M98" s="105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65" s="2" customFormat="1" ht="10.35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105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65" s="11" customFormat="1" ht="29.3" customHeight="1">
      <c r="A100" s="145"/>
      <c r="B100" s="146"/>
      <c r="C100" s="147" t="s">
        <v>129</v>
      </c>
      <c r="D100" s="148" t="s">
        <v>54</v>
      </c>
      <c r="E100" s="148" t="s">
        <v>50</v>
      </c>
      <c r="F100" s="148" t="s">
        <v>51</v>
      </c>
      <c r="G100" s="148" t="s">
        <v>130</v>
      </c>
      <c r="H100" s="148" t="s">
        <v>131</v>
      </c>
      <c r="I100" s="148" t="s">
        <v>132</v>
      </c>
      <c r="J100" s="148" t="s">
        <v>133</v>
      </c>
      <c r="K100" s="148" t="s">
        <v>96</v>
      </c>
      <c r="L100" s="149" t="s">
        <v>134</v>
      </c>
      <c r="M100" s="150"/>
      <c r="N100" s="66" t="s">
        <v>20</v>
      </c>
      <c r="O100" s="67" t="s">
        <v>39</v>
      </c>
      <c r="P100" s="67" t="s">
        <v>135</v>
      </c>
      <c r="Q100" s="67" t="s">
        <v>136</v>
      </c>
      <c r="R100" s="67" t="s">
        <v>137</v>
      </c>
      <c r="S100" s="67" t="s">
        <v>138</v>
      </c>
      <c r="T100" s="67" t="s">
        <v>139</v>
      </c>
      <c r="U100" s="67" t="s">
        <v>140</v>
      </c>
      <c r="V100" s="67" t="s">
        <v>141</v>
      </c>
      <c r="W100" s="67" t="s">
        <v>142</v>
      </c>
      <c r="X100" s="68" t="s">
        <v>143</v>
      </c>
      <c r="Y100" s="145"/>
      <c r="Z100" s="145"/>
      <c r="AA100" s="145"/>
      <c r="AB100" s="145"/>
      <c r="AC100" s="145"/>
      <c r="AD100" s="145"/>
      <c r="AE100" s="145"/>
    </row>
    <row r="101" spans="1:65" s="2" customFormat="1" ht="22.85" customHeight="1">
      <c r="A101" s="32"/>
      <c r="B101" s="33"/>
      <c r="C101" s="73" t="s">
        <v>144</v>
      </c>
      <c r="D101" s="34"/>
      <c r="E101" s="34"/>
      <c r="F101" s="34"/>
      <c r="G101" s="34"/>
      <c r="H101" s="34"/>
      <c r="I101" s="34"/>
      <c r="J101" s="34"/>
      <c r="K101" s="151">
        <f>BK101</f>
        <v>0</v>
      </c>
      <c r="L101" s="34"/>
      <c r="M101" s="37"/>
      <c r="N101" s="69"/>
      <c r="O101" s="152"/>
      <c r="P101" s="70"/>
      <c r="Q101" s="153">
        <f>Q102+Q121+Q140+Q159+Q181+Q185+Q193+Q199</f>
        <v>0</v>
      </c>
      <c r="R101" s="153">
        <f>R102+R121+R140+R159+R181+R185+R193+R199</f>
        <v>0</v>
      </c>
      <c r="S101" s="70"/>
      <c r="T101" s="154">
        <f>T102+T121+T140+T159+T181+T185+T193+T199</f>
        <v>0</v>
      </c>
      <c r="U101" s="70"/>
      <c r="V101" s="154">
        <f>V102+V121+V140+V159+V181+V185+V193+V199</f>
        <v>0</v>
      </c>
      <c r="W101" s="70"/>
      <c r="X101" s="155">
        <f>X102+X121+X140+X159+X181+X185+X193+X199</f>
        <v>0</v>
      </c>
      <c r="Y101" s="32"/>
      <c r="Z101" s="32"/>
      <c r="AA101" s="32"/>
      <c r="AB101" s="32"/>
      <c r="AC101" s="32"/>
      <c r="AD101" s="32"/>
      <c r="AE101" s="32"/>
      <c r="AT101" s="15" t="s">
        <v>70</v>
      </c>
      <c r="AU101" s="15" t="s">
        <v>97</v>
      </c>
      <c r="BK101" s="156">
        <f>BK102+BK121+BK140+BK159+BK181+BK185+BK193+BK199</f>
        <v>0</v>
      </c>
    </row>
    <row r="102" spans="1:65" s="12" customFormat="1" ht="25.85" customHeight="1">
      <c r="B102" s="157"/>
      <c r="C102" s="158"/>
      <c r="D102" s="159" t="s">
        <v>70</v>
      </c>
      <c r="E102" s="160" t="s">
        <v>906</v>
      </c>
      <c r="F102" s="160" t="s">
        <v>907</v>
      </c>
      <c r="G102" s="158"/>
      <c r="H102" s="158"/>
      <c r="I102" s="161"/>
      <c r="J102" s="161"/>
      <c r="K102" s="162">
        <f>BK102</f>
        <v>0</v>
      </c>
      <c r="L102" s="158"/>
      <c r="M102" s="163"/>
      <c r="N102" s="164"/>
      <c r="O102" s="165"/>
      <c r="P102" s="165"/>
      <c r="Q102" s="166">
        <f>Q103+Q110+Q115</f>
        <v>0</v>
      </c>
      <c r="R102" s="166">
        <f>R103+R110+R115</f>
        <v>0</v>
      </c>
      <c r="S102" s="165"/>
      <c r="T102" s="167">
        <f>T103+T110+T115</f>
        <v>0</v>
      </c>
      <c r="U102" s="165"/>
      <c r="V102" s="167">
        <f>V103+V110+V115</f>
        <v>0</v>
      </c>
      <c r="W102" s="165"/>
      <c r="X102" s="168">
        <f>X103+X110+X115</f>
        <v>0</v>
      </c>
      <c r="AR102" s="169" t="s">
        <v>79</v>
      </c>
      <c r="AT102" s="170" t="s">
        <v>70</v>
      </c>
      <c r="AU102" s="170" t="s">
        <v>71</v>
      </c>
      <c r="AY102" s="169" t="s">
        <v>147</v>
      </c>
      <c r="BK102" s="171">
        <f>BK103+BK110+BK115</f>
        <v>0</v>
      </c>
    </row>
    <row r="103" spans="1:65" s="12" customFormat="1" ht="22.85" customHeight="1">
      <c r="B103" s="157"/>
      <c r="C103" s="158"/>
      <c r="D103" s="159" t="s">
        <v>70</v>
      </c>
      <c r="E103" s="172" t="s">
        <v>908</v>
      </c>
      <c r="F103" s="172" t="s">
        <v>909</v>
      </c>
      <c r="G103" s="158"/>
      <c r="H103" s="158"/>
      <c r="I103" s="161"/>
      <c r="J103" s="161"/>
      <c r="K103" s="173">
        <f>BK103</f>
        <v>0</v>
      </c>
      <c r="L103" s="158"/>
      <c r="M103" s="163"/>
      <c r="N103" s="164"/>
      <c r="O103" s="165"/>
      <c r="P103" s="165"/>
      <c r="Q103" s="166">
        <f>SUM(Q104:Q109)</f>
        <v>0</v>
      </c>
      <c r="R103" s="166">
        <f>SUM(R104:R109)</f>
        <v>0</v>
      </c>
      <c r="S103" s="165"/>
      <c r="T103" s="167">
        <f>SUM(T104:T109)</f>
        <v>0</v>
      </c>
      <c r="U103" s="165"/>
      <c r="V103" s="167">
        <f>SUM(V104:V109)</f>
        <v>0</v>
      </c>
      <c r="W103" s="165"/>
      <c r="X103" s="168">
        <f>SUM(X104:X109)</f>
        <v>0</v>
      </c>
      <c r="AR103" s="169" t="s">
        <v>79</v>
      </c>
      <c r="AT103" s="170" t="s">
        <v>70</v>
      </c>
      <c r="AU103" s="170" t="s">
        <v>79</v>
      </c>
      <c r="AY103" s="169" t="s">
        <v>147</v>
      </c>
      <c r="BK103" s="171">
        <f>SUM(BK104:BK109)</f>
        <v>0</v>
      </c>
    </row>
    <row r="104" spans="1:65" s="2" customFormat="1" ht="44.3" customHeight="1">
      <c r="A104" s="32"/>
      <c r="B104" s="33"/>
      <c r="C104" s="174" t="s">
        <v>79</v>
      </c>
      <c r="D104" s="174" t="s">
        <v>152</v>
      </c>
      <c r="E104" s="175" t="s">
        <v>910</v>
      </c>
      <c r="F104" s="176" t="s">
        <v>911</v>
      </c>
      <c r="G104" s="177" t="s">
        <v>389</v>
      </c>
      <c r="H104" s="178">
        <v>190</v>
      </c>
      <c r="I104" s="179"/>
      <c r="J104" s="179"/>
      <c r="K104" s="180">
        <f>ROUND(P104*H104,2)</f>
        <v>0</v>
      </c>
      <c r="L104" s="176" t="s">
        <v>156</v>
      </c>
      <c r="M104" s="37"/>
      <c r="N104" s="181" t="s">
        <v>20</v>
      </c>
      <c r="O104" s="182" t="s">
        <v>40</v>
      </c>
      <c r="P104" s="183">
        <f>I104+J104</f>
        <v>0</v>
      </c>
      <c r="Q104" s="183">
        <f>ROUND(I104*H104,2)</f>
        <v>0</v>
      </c>
      <c r="R104" s="183">
        <f>ROUND(J104*H104,2)</f>
        <v>0</v>
      </c>
      <c r="S104" s="62"/>
      <c r="T104" s="184">
        <f>S104*H104</f>
        <v>0</v>
      </c>
      <c r="U104" s="184">
        <v>0</v>
      </c>
      <c r="V104" s="184">
        <f>U104*H104</f>
        <v>0</v>
      </c>
      <c r="W104" s="184">
        <v>0</v>
      </c>
      <c r="X104" s="185">
        <f>W104*H104</f>
        <v>0</v>
      </c>
      <c r="Y104" s="32"/>
      <c r="Z104" s="32"/>
      <c r="AA104" s="32"/>
      <c r="AB104" s="32"/>
      <c r="AC104" s="32"/>
      <c r="AD104" s="32"/>
      <c r="AE104" s="32"/>
      <c r="AR104" s="186" t="s">
        <v>157</v>
      </c>
      <c r="AT104" s="186" t="s">
        <v>152</v>
      </c>
      <c r="AU104" s="186" t="s">
        <v>81</v>
      </c>
      <c r="AY104" s="15" t="s">
        <v>147</v>
      </c>
      <c r="BE104" s="187">
        <f>IF(O104="základní",K104,0)</f>
        <v>0</v>
      </c>
      <c r="BF104" s="187">
        <f>IF(O104="snížená",K104,0)</f>
        <v>0</v>
      </c>
      <c r="BG104" s="187">
        <f>IF(O104="zákl. přenesená",K104,0)</f>
        <v>0</v>
      </c>
      <c r="BH104" s="187">
        <f>IF(O104="sníž. přenesená",K104,0)</f>
        <v>0</v>
      </c>
      <c r="BI104" s="187">
        <f>IF(O104="nulová",K104,0)</f>
        <v>0</v>
      </c>
      <c r="BJ104" s="15" t="s">
        <v>79</v>
      </c>
      <c r="BK104" s="187">
        <f>ROUND(P104*H104,2)</f>
        <v>0</v>
      </c>
      <c r="BL104" s="15" t="s">
        <v>157</v>
      </c>
      <c r="BM104" s="186" t="s">
        <v>912</v>
      </c>
    </row>
    <row r="105" spans="1:65" s="2" customFormat="1" ht="10.65">
      <c r="A105" s="32"/>
      <c r="B105" s="33"/>
      <c r="C105" s="34"/>
      <c r="D105" s="188" t="s">
        <v>160</v>
      </c>
      <c r="E105" s="34"/>
      <c r="F105" s="189" t="s">
        <v>913</v>
      </c>
      <c r="G105" s="34"/>
      <c r="H105" s="34"/>
      <c r="I105" s="190"/>
      <c r="J105" s="190"/>
      <c r="K105" s="34"/>
      <c r="L105" s="34"/>
      <c r="M105" s="37"/>
      <c r="N105" s="191"/>
      <c r="O105" s="192"/>
      <c r="P105" s="62"/>
      <c r="Q105" s="62"/>
      <c r="R105" s="62"/>
      <c r="S105" s="62"/>
      <c r="T105" s="62"/>
      <c r="U105" s="62"/>
      <c r="V105" s="62"/>
      <c r="W105" s="62"/>
      <c r="X105" s="63"/>
      <c r="Y105" s="32"/>
      <c r="Z105" s="32"/>
      <c r="AA105" s="32"/>
      <c r="AB105" s="32"/>
      <c r="AC105" s="32"/>
      <c r="AD105" s="32"/>
      <c r="AE105" s="32"/>
      <c r="AT105" s="15" t="s">
        <v>160</v>
      </c>
      <c r="AU105" s="15" t="s">
        <v>81</v>
      </c>
    </row>
    <row r="106" spans="1:65" s="2" customFormat="1" ht="49" customHeight="1">
      <c r="A106" s="32"/>
      <c r="B106" s="33"/>
      <c r="C106" s="193" t="s">
        <v>81</v>
      </c>
      <c r="D106" s="193" t="s">
        <v>162</v>
      </c>
      <c r="E106" s="194" t="s">
        <v>914</v>
      </c>
      <c r="F106" s="195" t="s">
        <v>915</v>
      </c>
      <c r="G106" s="196" t="s">
        <v>389</v>
      </c>
      <c r="H106" s="197">
        <v>190</v>
      </c>
      <c r="I106" s="198"/>
      <c r="J106" s="199"/>
      <c r="K106" s="200">
        <f>ROUND(P106*H106,2)</f>
        <v>0</v>
      </c>
      <c r="L106" s="195" t="s">
        <v>20</v>
      </c>
      <c r="M106" s="201"/>
      <c r="N106" s="202" t="s">
        <v>20</v>
      </c>
      <c r="O106" s="182" t="s">
        <v>40</v>
      </c>
      <c r="P106" s="183">
        <f>I106+J106</f>
        <v>0</v>
      </c>
      <c r="Q106" s="183">
        <f>ROUND(I106*H106,2)</f>
        <v>0</v>
      </c>
      <c r="R106" s="183">
        <f>ROUND(J106*H106,2)</f>
        <v>0</v>
      </c>
      <c r="S106" s="62"/>
      <c r="T106" s="184">
        <f>S106*H106</f>
        <v>0</v>
      </c>
      <c r="U106" s="184">
        <v>0</v>
      </c>
      <c r="V106" s="184">
        <f>U106*H106</f>
        <v>0</v>
      </c>
      <c r="W106" s="184">
        <v>0</v>
      </c>
      <c r="X106" s="185">
        <f>W106*H106</f>
        <v>0</v>
      </c>
      <c r="Y106" s="32"/>
      <c r="Z106" s="32"/>
      <c r="AA106" s="32"/>
      <c r="AB106" s="32"/>
      <c r="AC106" s="32"/>
      <c r="AD106" s="32"/>
      <c r="AE106" s="32"/>
      <c r="AR106" s="186" t="s">
        <v>165</v>
      </c>
      <c r="AT106" s="186" t="s">
        <v>162</v>
      </c>
      <c r="AU106" s="186" t="s">
        <v>81</v>
      </c>
      <c r="AY106" s="15" t="s">
        <v>147</v>
      </c>
      <c r="BE106" s="187">
        <f>IF(O106="základní",K106,0)</f>
        <v>0</v>
      </c>
      <c r="BF106" s="187">
        <f>IF(O106="snížená",K106,0)</f>
        <v>0</v>
      </c>
      <c r="BG106" s="187">
        <f>IF(O106="zákl. přenesená",K106,0)</f>
        <v>0</v>
      </c>
      <c r="BH106" s="187">
        <f>IF(O106="sníž. přenesená",K106,0)</f>
        <v>0</v>
      </c>
      <c r="BI106" s="187">
        <f>IF(O106="nulová",K106,0)</f>
        <v>0</v>
      </c>
      <c r="BJ106" s="15" t="s">
        <v>79</v>
      </c>
      <c r="BK106" s="187">
        <f>ROUND(P106*H106,2)</f>
        <v>0</v>
      </c>
      <c r="BL106" s="15" t="s">
        <v>157</v>
      </c>
      <c r="BM106" s="186" t="s">
        <v>916</v>
      </c>
    </row>
    <row r="107" spans="1:65" s="2" customFormat="1" ht="33.049999999999997" customHeight="1">
      <c r="A107" s="32"/>
      <c r="B107" s="33"/>
      <c r="C107" s="174" t="s">
        <v>158</v>
      </c>
      <c r="D107" s="174" t="s">
        <v>152</v>
      </c>
      <c r="E107" s="175" t="s">
        <v>917</v>
      </c>
      <c r="F107" s="176" t="s">
        <v>918</v>
      </c>
      <c r="G107" s="177" t="s">
        <v>155</v>
      </c>
      <c r="H107" s="178">
        <v>190</v>
      </c>
      <c r="I107" s="179"/>
      <c r="J107" s="179"/>
      <c r="K107" s="180">
        <f>ROUND(P107*H107,2)</f>
        <v>0</v>
      </c>
      <c r="L107" s="176" t="s">
        <v>156</v>
      </c>
      <c r="M107" s="37"/>
      <c r="N107" s="181" t="s">
        <v>20</v>
      </c>
      <c r="O107" s="182" t="s">
        <v>40</v>
      </c>
      <c r="P107" s="183">
        <f>I107+J107</f>
        <v>0</v>
      </c>
      <c r="Q107" s="183">
        <f>ROUND(I107*H107,2)</f>
        <v>0</v>
      </c>
      <c r="R107" s="183">
        <f>ROUND(J107*H107,2)</f>
        <v>0</v>
      </c>
      <c r="S107" s="62"/>
      <c r="T107" s="184">
        <f>S107*H107</f>
        <v>0</v>
      </c>
      <c r="U107" s="184">
        <v>0</v>
      </c>
      <c r="V107" s="184">
        <f>U107*H107</f>
        <v>0</v>
      </c>
      <c r="W107" s="184">
        <v>0</v>
      </c>
      <c r="X107" s="185">
        <f>W107*H107</f>
        <v>0</v>
      </c>
      <c r="Y107" s="32"/>
      <c r="Z107" s="32"/>
      <c r="AA107" s="32"/>
      <c r="AB107" s="32"/>
      <c r="AC107" s="32"/>
      <c r="AD107" s="32"/>
      <c r="AE107" s="32"/>
      <c r="AR107" s="186" t="s">
        <v>157</v>
      </c>
      <c r="AT107" s="186" t="s">
        <v>152</v>
      </c>
      <c r="AU107" s="186" t="s">
        <v>81</v>
      </c>
      <c r="AY107" s="15" t="s">
        <v>147</v>
      </c>
      <c r="BE107" s="187">
        <f>IF(O107="základní",K107,0)</f>
        <v>0</v>
      </c>
      <c r="BF107" s="187">
        <f>IF(O107="snížená",K107,0)</f>
        <v>0</v>
      </c>
      <c r="BG107" s="187">
        <f>IF(O107="zákl. přenesená",K107,0)</f>
        <v>0</v>
      </c>
      <c r="BH107" s="187">
        <f>IF(O107="sníž. přenesená",K107,0)</f>
        <v>0</v>
      </c>
      <c r="BI107" s="187">
        <f>IF(O107="nulová",K107,0)</f>
        <v>0</v>
      </c>
      <c r="BJ107" s="15" t="s">
        <v>79</v>
      </c>
      <c r="BK107" s="187">
        <f>ROUND(P107*H107,2)</f>
        <v>0</v>
      </c>
      <c r="BL107" s="15" t="s">
        <v>157</v>
      </c>
      <c r="BM107" s="186" t="s">
        <v>919</v>
      </c>
    </row>
    <row r="108" spans="1:65" s="2" customFormat="1" ht="10.65">
      <c r="A108" s="32"/>
      <c r="B108" s="33"/>
      <c r="C108" s="34"/>
      <c r="D108" s="188" t="s">
        <v>160</v>
      </c>
      <c r="E108" s="34"/>
      <c r="F108" s="189" t="s">
        <v>920</v>
      </c>
      <c r="G108" s="34"/>
      <c r="H108" s="34"/>
      <c r="I108" s="190"/>
      <c r="J108" s="190"/>
      <c r="K108" s="34"/>
      <c r="L108" s="34"/>
      <c r="M108" s="37"/>
      <c r="N108" s="191"/>
      <c r="O108" s="192"/>
      <c r="P108" s="62"/>
      <c r="Q108" s="62"/>
      <c r="R108" s="62"/>
      <c r="S108" s="62"/>
      <c r="T108" s="62"/>
      <c r="U108" s="62"/>
      <c r="V108" s="62"/>
      <c r="W108" s="62"/>
      <c r="X108" s="63"/>
      <c r="Y108" s="32"/>
      <c r="Z108" s="32"/>
      <c r="AA108" s="32"/>
      <c r="AB108" s="32"/>
      <c r="AC108" s="32"/>
      <c r="AD108" s="32"/>
      <c r="AE108" s="32"/>
      <c r="AT108" s="15" t="s">
        <v>160</v>
      </c>
      <c r="AU108" s="15" t="s">
        <v>81</v>
      </c>
    </row>
    <row r="109" spans="1:65" s="2" customFormat="1" ht="24.1" customHeight="1">
      <c r="A109" s="32"/>
      <c r="B109" s="33"/>
      <c r="C109" s="193" t="s">
        <v>172</v>
      </c>
      <c r="D109" s="193" t="s">
        <v>162</v>
      </c>
      <c r="E109" s="194" t="s">
        <v>921</v>
      </c>
      <c r="F109" s="195" t="s">
        <v>922</v>
      </c>
      <c r="G109" s="196" t="s">
        <v>595</v>
      </c>
      <c r="H109" s="197">
        <v>190</v>
      </c>
      <c r="I109" s="198"/>
      <c r="J109" s="199"/>
      <c r="K109" s="200">
        <f>ROUND(P109*H109,2)</f>
        <v>0</v>
      </c>
      <c r="L109" s="195" t="s">
        <v>20</v>
      </c>
      <c r="M109" s="201"/>
      <c r="N109" s="202" t="s">
        <v>20</v>
      </c>
      <c r="O109" s="182" t="s">
        <v>40</v>
      </c>
      <c r="P109" s="183">
        <f>I109+J109</f>
        <v>0</v>
      </c>
      <c r="Q109" s="183">
        <f>ROUND(I109*H109,2)</f>
        <v>0</v>
      </c>
      <c r="R109" s="183">
        <f>ROUND(J109*H109,2)</f>
        <v>0</v>
      </c>
      <c r="S109" s="62"/>
      <c r="T109" s="184">
        <f>S109*H109</f>
        <v>0</v>
      </c>
      <c r="U109" s="184">
        <v>0</v>
      </c>
      <c r="V109" s="184">
        <f>U109*H109</f>
        <v>0</v>
      </c>
      <c r="W109" s="184">
        <v>0</v>
      </c>
      <c r="X109" s="185">
        <f>W109*H109</f>
        <v>0</v>
      </c>
      <c r="Y109" s="32"/>
      <c r="Z109" s="32"/>
      <c r="AA109" s="32"/>
      <c r="AB109" s="32"/>
      <c r="AC109" s="32"/>
      <c r="AD109" s="32"/>
      <c r="AE109" s="32"/>
      <c r="AR109" s="186" t="s">
        <v>165</v>
      </c>
      <c r="AT109" s="186" t="s">
        <v>162</v>
      </c>
      <c r="AU109" s="186" t="s">
        <v>81</v>
      </c>
      <c r="AY109" s="15" t="s">
        <v>147</v>
      </c>
      <c r="BE109" s="187">
        <f>IF(O109="základní",K109,0)</f>
        <v>0</v>
      </c>
      <c r="BF109" s="187">
        <f>IF(O109="snížená",K109,0)</f>
        <v>0</v>
      </c>
      <c r="BG109" s="187">
        <f>IF(O109="zákl. přenesená",K109,0)</f>
        <v>0</v>
      </c>
      <c r="BH109" s="187">
        <f>IF(O109="sníž. přenesená",K109,0)</f>
        <v>0</v>
      </c>
      <c r="BI109" s="187">
        <f>IF(O109="nulová",K109,0)</f>
        <v>0</v>
      </c>
      <c r="BJ109" s="15" t="s">
        <v>79</v>
      </c>
      <c r="BK109" s="187">
        <f>ROUND(P109*H109,2)</f>
        <v>0</v>
      </c>
      <c r="BL109" s="15" t="s">
        <v>157</v>
      </c>
      <c r="BM109" s="186" t="s">
        <v>923</v>
      </c>
    </row>
    <row r="110" spans="1:65" s="12" customFormat="1" ht="22.85" customHeight="1">
      <c r="B110" s="157"/>
      <c r="C110" s="158"/>
      <c r="D110" s="159" t="s">
        <v>70</v>
      </c>
      <c r="E110" s="172" t="s">
        <v>924</v>
      </c>
      <c r="F110" s="172" t="s">
        <v>925</v>
      </c>
      <c r="G110" s="158"/>
      <c r="H110" s="158"/>
      <c r="I110" s="161"/>
      <c r="J110" s="161"/>
      <c r="K110" s="173">
        <f>BK110</f>
        <v>0</v>
      </c>
      <c r="L110" s="158"/>
      <c r="M110" s="163"/>
      <c r="N110" s="164"/>
      <c r="O110" s="165"/>
      <c r="P110" s="165"/>
      <c r="Q110" s="166">
        <f>SUM(Q111:Q114)</f>
        <v>0</v>
      </c>
      <c r="R110" s="166">
        <f>SUM(R111:R114)</f>
        <v>0</v>
      </c>
      <c r="S110" s="165"/>
      <c r="T110" s="167">
        <f>SUM(T111:T114)</f>
        <v>0</v>
      </c>
      <c r="U110" s="165"/>
      <c r="V110" s="167">
        <f>SUM(V111:V114)</f>
        <v>0</v>
      </c>
      <c r="W110" s="165"/>
      <c r="X110" s="168">
        <f>SUM(X111:X114)</f>
        <v>0</v>
      </c>
      <c r="AR110" s="169" t="s">
        <v>79</v>
      </c>
      <c r="AT110" s="170" t="s">
        <v>70</v>
      </c>
      <c r="AU110" s="170" t="s">
        <v>79</v>
      </c>
      <c r="AY110" s="169" t="s">
        <v>147</v>
      </c>
      <c r="BK110" s="171">
        <f>SUM(BK111:BK114)</f>
        <v>0</v>
      </c>
    </row>
    <row r="111" spans="1:65" s="2" customFormat="1" ht="37.9" customHeight="1">
      <c r="A111" s="32"/>
      <c r="B111" s="33"/>
      <c r="C111" s="174" t="s">
        <v>176</v>
      </c>
      <c r="D111" s="174" t="s">
        <v>152</v>
      </c>
      <c r="E111" s="175" t="s">
        <v>926</v>
      </c>
      <c r="F111" s="176" t="s">
        <v>927</v>
      </c>
      <c r="G111" s="177" t="s">
        <v>155</v>
      </c>
      <c r="H111" s="178">
        <v>7</v>
      </c>
      <c r="I111" s="179"/>
      <c r="J111" s="179"/>
      <c r="K111" s="180">
        <f>ROUND(P111*H111,2)</f>
        <v>0</v>
      </c>
      <c r="L111" s="176" t="s">
        <v>156</v>
      </c>
      <c r="M111" s="37"/>
      <c r="N111" s="181" t="s">
        <v>20</v>
      </c>
      <c r="O111" s="182" t="s">
        <v>40</v>
      </c>
      <c r="P111" s="183">
        <f>I111+J111</f>
        <v>0</v>
      </c>
      <c r="Q111" s="183">
        <f>ROUND(I111*H111,2)</f>
        <v>0</v>
      </c>
      <c r="R111" s="183">
        <f>ROUND(J111*H111,2)</f>
        <v>0</v>
      </c>
      <c r="S111" s="62"/>
      <c r="T111" s="184">
        <f>S111*H111</f>
        <v>0</v>
      </c>
      <c r="U111" s="184">
        <v>0</v>
      </c>
      <c r="V111" s="184">
        <f>U111*H111</f>
        <v>0</v>
      </c>
      <c r="W111" s="184">
        <v>0</v>
      </c>
      <c r="X111" s="185">
        <f>W111*H111</f>
        <v>0</v>
      </c>
      <c r="Y111" s="32"/>
      <c r="Z111" s="32"/>
      <c r="AA111" s="32"/>
      <c r="AB111" s="32"/>
      <c r="AC111" s="32"/>
      <c r="AD111" s="32"/>
      <c r="AE111" s="32"/>
      <c r="AR111" s="186" t="s">
        <v>172</v>
      </c>
      <c r="AT111" s="186" t="s">
        <v>152</v>
      </c>
      <c r="AU111" s="186" t="s">
        <v>81</v>
      </c>
      <c r="AY111" s="15" t="s">
        <v>147</v>
      </c>
      <c r="BE111" s="187">
        <f>IF(O111="základní",K111,0)</f>
        <v>0</v>
      </c>
      <c r="BF111" s="187">
        <f>IF(O111="snížená",K111,0)</f>
        <v>0</v>
      </c>
      <c r="BG111" s="187">
        <f>IF(O111="zákl. přenesená",K111,0)</f>
        <v>0</v>
      </c>
      <c r="BH111" s="187">
        <f>IF(O111="sníž. přenesená",K111,0)</f>
        <v>0</v>
      </c>
      <c r="BI111" s="187">
        <f>IF(O111="nulová",K111,0)</f>
        <v>0</v>
      </c>
      <c r="BJ111" s="15" t="s">
        <v>79</v>
      </c>
      <c r="BK111" s="187">
        <f>ROUND(P111*H111,2)</f>
        <v>0</v>
      </c>
      <c r="BL111" s="15" t="s">
        <v>172</v>
      </c>
      <c r="BM111" s="186" t="s">
        <v>928</v>
      </c>
    </row>
    <row r="112" spans="1:65" s="2" customFormat="1" ht="10.65">
      <c r="A112" s="32"/>
      <c r="B112" s="33"/>
      <c r="C112" s="34"/>
      <c r="D112" s="188" t="s">
        <v>160</v>
      </c>
      <c r="E112" s="34"/>
      <c r="F112" s="189" t="s">
        <v>929</v>
      </c>
      <c r="G112" s="34"/>
      <c r="H112" s="34"/>
      <c r="I112" s="190"/>
      <c r="J112" s="190"/>
      <c r="K112" s="34"/>
      <c r="L112" s="34"/>
      <c r="M112" s="37"/>
      <c r="N112" s="191"/>
      <c r="O112" s="192"/>
      <c r="P112" s="62"/>
      <c r="Q112" s="62"/>
      <c r="R112" s="62"/>
      <c r="S112" s="62"/>
      <c r="T112" s="62"/>
      <c r="U112" s="62"/>
      <c r="V112" s="62"/>
      <c r="W112" s="62"/>
      <c r="X112" s="63"/>
      <c r="Y112" s="32"/>
      <c r="Z112" s="32"/>
      <c r="AA112" s="32"/>
      <c r="AB112" s="32"/>
      <c r="AC112" s="32"/>
      <c r="AD112" s="32"/>
      <c r="AE112" s="32"/>
      <c r="AT112" s="15" t="s">
        <v>160</v>
      </c>
      <c r="AU112" s="15" t="s">
        <v>81</v>
      </c>
    </row>
    <row r="113" spans="1:65" s="2" customFormat="1" ht="37.9" customHeight="1">
      <c r="A113" s="32"/>
      <c r="B113" s="33"/>
      <c r="C113" s="193" t="s">
        <v>181</v>
      </c>
      <c r="D113" s="193" t="s">
        <v>162</v>
      </c>
      <c r="E113" s="194" t="s">
        <v>930</v>
      </c>
      <c r="F113" s="195" t="s">
        <v>931</v>
      </c>
      <c r="G113" s="196" t="s">
        <v>595</v>
      </c>
      <c r="H113" s="197">
        <v>7</v>
      </c>
      <c r="I113" s="198"/>
      <c r="J113" s="199"/>
      <c r="K113" s="200">
        <f>ROUND(P113*H113,2)</f>
        <v>0</v>
      </c>
      <c r="L113" s="195" t="s">
        <v>20</v>
      </c>
      <c r="M113" s="201"/>
      <c r="N113" s="202" t="s">
        <v>20</v>
      </c>
      <c r="O113" s="182" t="s">
        <v>40</v>
      </c>
      <c r="P113" s="183">
        <f>I113+J113</f>
        <v>0</v>
      </c>
      <c r="Q113" s="183">
        <f>ROUND(I113*H113,2)</f>
        <v>0</v>
      </c>
      <c r="R113" s="183">
        <f>ROUND(J113*H113,2)</f>
        <v>0</v>
      </c>
      <c r="S113" s="62"/>
      <c r="T113" s="184">
        <f>S113*H113</f>
        <v>0</v>
      </c>
      <c r="U113" s="184">
        <v>0</v>
      </c>
      <c r="V113" s="184">
        <f>U113*H113</f>
        <v>0</v>
      </c>
      <c r="W113" s="184">
        <v>0</v>
      </c>
      <c r="X113" s="185">
        <f>W113*H113</f>
        <v>0</v>
      </c>
      <c r="Y113" s="32"/>
      <c r="Z113" s="32"/>
      <c r="AA113" s="32"/>
      <c r="AB113" s="32"/>
      <c r="AC113" s="32"/>
      <c r="AD113" s="32"/>
      <c r="AE113" s="32"/>
      <c r="AR113" s="186" t="s">
        <v>191</v>
      </c>
      <c r="AT113" s="186" t="s">
        <v>162</v>
      </c>
      <c r="AU113" s="186" t="s">
        <v>81</v>
      </c>
      <c r="AY113" s="15" t="s">
        <v>147</v>
      </c>
      <c r="BE113" s="187">
        <f>IF(O113="základní",K113,0)</f>
        <v>0</v>
      </c>
      <c r="BF113" s="187">
        <f>IF(O113="snížená",K113,0)</f>
        <v>0</v>
      </c>
      <c r="BG113" s="187">
        <f>IF(O113="zákl. přenesená",K113,0)</f>
        <v>0</v>
      </c>
      <c r="BH113" s="187">
        <f>IF(O113="sníž. přenesená",K113,0)</f>
        <v>0</v>
      </c>
      <c r="BI113" s="187">
        <f>IF(O113="nulová",K113,0)</f>
        <v>0</v>
      </c>
      <c r="BJ113" s="15" t="s">
        <v>79</v>
      </c>
      <c r="BK113" s="187">
        <f>ROUND(P113*H113,2)</f>
        <v>0</v>
      </c>
      <c r="BL113" s="15" t="s">
        <v>172</v>
      </c>
      <c r="BM113" s="186" t="s">
        <v>932</v>
      </c>
    </row>
    <row r="114" spans="1:65" s="2" customFormat="1" ht="37.9" customHeight="1">
      <c r="A114" s="32"/>
      <c r="B114" s="33"/>
      <c r="C114" s="193" t="s">
        <v>186</v>
      </c>
      <c r="D114" s="193" t="s">
        <v>162</v>
      </c>
      <c r="E114" s="194" t="s">
        <v>933</v>
      </c>
      <c r="F114" s="195" t="s">
        <v>934</v>
      </c>
      <c r="G114" s="196" t="s">
        <v>595</v>
      </c>
      <c r="H114" s="197">
        <v>7</v>
      </c>
      <c r="I114" s="198"/>
      <c r="J114" s="199"/>
      <c r="K114" s="200">
        <f>ROUND(P114*H114,2)</f>
        <v>0</v>
      </c>
      <c r="L114" s="195" t="s">
        <v>20</v>
      </c>
      <c r="M114" s="201"/>
      <c r="N114" s="202" t="s">
        <v>20</v>
      </c>
      <c r="O114" s="182" t="s">
        <v>40</v>
      </c>
      <c r="P114" s="183">
        <f>I114+J114</f>
        <v>0</v>
      </c>
      <c r="Q114" s="183">
        <f>ROUND(I114*H114,2)</f>
        <v>0</v>
      </c>
      <c r="R114" s="183">
        <f>ROUND(J114*H114,2)</f>
        <v>0</v>
      </c>
      <c r="S114" s="62"/>
      <c r="T114" s="184">
        <f>S114*H114</f>
        <v>0</v>
      </c>
      <c r="U114" s="184">
        <v>0</v>
      </c>
      <c r="V114" s="184">
        <f>U114*H114</f>
        <v>0</v>
      </c>
      <c r="W114" s="184">
        <v>0</v>
      </c>
      <c r="X114" s="185">
        <f>W114*H114</f>
        <v>0</v>
      </c>
      <c r="Y114" s="32"/>
      <c r="Z114" s="32"/>
      <c r="AA114" s="32"/>
      <c r="AB114" s="32"/>
      <c r="AC114" s="32"/>
      <c r="AD114" s="32"/>
      <c r="AE114" s="32"/>
      <c r="AR114" s="186" t="s">
        <v>191</v>
      </c>
      <c r="AT114" s="186" t="s">
        <v>162</v>
      </c>
      <c r="AU114" s="186" t="s">
        <v>81</v>
      </c>
      <c r="AY114" s="15" t="s">
        <v>147</v>
      </c>
      <c r="BE114" s="187">
        <f>IF(O114="základní",K114,0)</f>
        <v>0</v>
      </c>
      <c r="BF114" s="187">
        <f>IF(O114="snížená",K114,0)</f>
        <v>0</v>
      </c>
      <c r="BG114" s="187">
        <f>IF(O114="zákl. přenesená",K114,0)</f>
        <v>0</v>
      </c>
      <c r="BH114" s="187">
        <f>IF(O114="sníž. přenesená",K114,0)</f>
        <v>0</v>
      </c>
      <c r="BI114" s="187">
        <f>IF(O114="nulová",K114,0)</f>
        <v>0</v>
      </c>
      <c r="BJ114" s="15" t="s">
        <v>79</v>
      </c>
      <c r="BK114" s="187">
        <f>ROUND(P114*H114,2)</f>
        <v>0</v>
      </c>
      <c r="BL114" s="15" t="s">
        <v>172</v>
      </c>
      <c r="BM114" s="186" t="s">
        <v>935</v>
      </c>
    </row>
    <row r="115" spans="1:65" s="12" customFormat="1" ht="22.85" customHeight="1">
      <c r="B115" s="157"/>
      <c r="C115" s="158"/>
      <c r="D115" s="159" t="s">
        <v>70</v>
      </c>
      <c r="E115" s="172" t="s">
        <v>936</v>
      </c>
      <c r="F115" s="172" t="s">
        <v>937</v>
      </c>
      <c r="G115" s="158"/>
      <c r="H115" s="158"/>
      <c r="I115" s="161"/>
      <c r="J115" s="161"/>
      <c r="K115" s="173">
        <f>BK115</f>
        <v>0</v>
      </c>
      <c r="L115" s="158"/>
      <c r="M115" s="163"/>
      <c r="N115" s="164"/>
      <c r="O115" s="165"/>
      <c r="P115" s="165"/>
      <c r="Q115" s="166">
        <f>SUM(Q116:Q120)</f>
        <v>0</v>
      </c>
      <c r="R115" s="166">
        <f>SUM(R116:R120)</f>
        <v>0</v>
      </c>
      <c r="S115" s="165"/>
      <c r="T115" s="167">
        <f>SUM(T116:T120)</f>
        <v>0</v>
      </c>
      <c r="U115" s="165"/>
      <c r="V115" s="167">
        <f>SUM(V116:V120)</f>
        <v>0</v>
      </c>
      <c r="W115" s="165"/>
      <c r="X115" s="168">
        <f>SUM(X116:X120)</f>
        <v>0</v>
      </c>
      <c r="AR115" s="169" t="s">
        <v>79</v>
      </c>
      <c r="AT115" s="170" t="s">
        <v>70</v>
      </c>
      <c r="AU115" s="170" t="s">
        <v>79</v>
      </c>
      <c r="AY115" s="169" t="s">
        <v>147</v>
      </c>
      <c r="BK115" s="171">
        <f>SUM(BK116:BK120)</f>
        <v>0</v>
      </c>
    </row>
    <row r="116" spans="1:65" s="2" customFormat="1" ht="24.1" customHeight="1">
      <c r="A116" s="32"/>
      <c r="B116" s="33"/>
      <c r="C116" s="174" t="s">
        <v>191</v>
      </c>
      <c r="D116" s="174" t="s">
        <v>152</v>
      </c>
      <c r="E116" s="175" t="s">
        <v>938</v>
      </c>
      <c r="F116" s="176" t="s">
        <v>939</v>
      </c>
      <c r="G116" s="177" t="s">
        <v>735</v>
      </c>
      <c r="H116" s="178">
        <v>4</v>
      </c>
      <c r="I116" s="179"/>
      <c r="J116" s="179"/>
      <c r="K116" s="180">
        <f>ROUND(P116*H116,2)</f>
        <v>0</v>
      </c>
      <c r="L116" s="176" t="s">
        <v>156</v>
      </c>
      <c r="M116" s="37"/>
      <c r="N116" s="181" t="s">
        <v>20</v>
      </c>
      <c r="O116" s="182" t="s">
        <v>40</v>
      </c>
      <c r="P116" s="183">
        <f>I116+J116</f>
        <v>0</v>
      </c>
      <c r="Q116" s="183">
        <f>ROUND(I116*H116,2)</f>
        <v>0</v>
      </c>
      <c r="R116" s="183">
        <f>ROUND(J116*H116,2)</f>
        <v>0</v>
      </c>
      <c r="S116" s="62"/>
      <c r="T116" s="184">
        <f>S116*H116</f>
        <v>0</v>
      </c>
      <c r="U116" s="184">
        <v>0</v>
      </c>
      <c r="V116" s="184">
        <f>U116*H116</f>
        <v>0</v>
      </c>
      <c r="W116" s="184">
        <v>0</v>
      </c>
      <c r="X116" s="185">
        <f>W116*H116</f>
        <v>0</v>
      </c>
      <c r="Y116" s="32"/>
      <c r="Z116" s="32"/>
      <c r="AA116" s="32"/>
      <c r="AB116" s="32"/>
      <c r="AC116" s="32"/>
      <c r="AD116" s="32"/>
      <c r="AE116" s="32"/>
      <c r="AR116" s="186" t="s">
        <v>172</v>
      </c>
      <c r="AT116" s="186" t="s">
        <v>152</v>
      </c>
      <c r="AU116" s="186" t="s">
        <v>81</v>
      </c>
      <c r="AY116" s="15" t="s">
        <v>147</v>
      </c>
      <c r="BE116" s="187">
        <f>IF(O116="základní",K116,0)</f>
        <v>0</v>
      </c>
      <c r="BF116" s="187">
        <f>IF(O116="snížená",K116,0)</f>
        <v>0</v>
      </c>
      <c r="BG116" s="187">
        <f>IF(O116="zákl. přenesená",K116,0)</f>
        <v>0</v>
      </c>
      <c r="BH116" s="187">
        <f>IF(O116="sníž. přenesená",K116,0)</f>
        <v>0</v>
      </c>
      <c r="BI116" s="187">
        <f>IF(O116="nulová",K116,0)</f>
        <v>0</v>
      </c>
      <c r="BJ116" s="15" t="s">
        <v>79</v>
      </c>
      <c r="BK116" s="187">
        <f>ROUND(P116*H116,2)</f>
        <v>0</v>
      </c>
      <c r="BL116" s="15" t="s">
        <v>172</v>
      </c>
      <c r="BM116" s="186" t="s">
        <v>940</v>
      </c>
    </row>
    <row r="117" spans="1:65" s="2" customFormat="1" ht="10.65">
      <c r="A117" s="32"/>
      <c r="B117" s="33"/>
      <c r="C117" s="34"/>
      <c r="D117" s="188" t="s">
        <v>160</v>
      </c>
      <c r="E117" s="34"/>
      <c r="F117" s="189" t="s">
        <v>941</v>
      </c>
      <c r="G117" s="34"/>
      <c r="H117" s="34"/>
      <c r="I117" s="190"/>
      <c r="J117" s="190"/>
      <c r="K117" s="34"/>
      <c r="L117" s="34"/>
      <c r="M117" s="37"/>
      <c r="N117" s="191"/>
      <c r="O117" s="192"/>
      <c r="P117" s="62"/>
      <c r="Q117" s="62"/>
      <c r="R117" s="62"/>
      <c r="S117" s="62"/>
      <c r="T117" s="62"/>
      <c r="U117" s="62"/>
      <c r="V117" s="62"/>
      <c r="W117" s="62"/>
      <c r="X117" s="63"/>
      <c r="Y117" s="32"/>
      <c r="Z117" s="32"/>
      <c r="AA117" s="32"/>
      <c r="AB117" s="32"/>
      <c r="AC117" s="32"/>
      <c r="AD117" s="32"/>
      <c r="AE117" s="32"/>
      <c r="AT117" s="15" t="s">
        <v>160</v>
      </c>
      <c r="AU117" s="15" t="s">
        <v>81</v>
      </c>
    </row>
    <row r="118" spans="1:65" s="2" customFormat="1" ht="16.45" customHeight="1">
      <c r="A118" s="32"/>
      <c r="B118" s="33"/>
      <c r="C118" s="174" t="s">
        <v>196</v>
      </c>
      <c r="D118" s="174" t="s">
        <v>152</v>
      </c>
      <c r="E118" s="175" t="s">
        <v>942</v>
      </c>
      <c r="F118" s="176" t="s">
        <v>801</v>
      </c>
      <c r="G118" s="177" t="s">
        <v>943</v>
      </c>
      <c r="H118" s="178">
        <v>1</v>
      </c>
      <c r="I118" s="179"/>
      <c r="J118" s="179"/>
      <c r="K118" s="180">
        <f>ROUND(P118*H118,2)</f>
        <v>0</v>
      </c>
      <c r="L118" s="176" t="s">
        <v>20</v>
      </c>
      <c r="M118" s="37"/>
      <c r="N118" s="181" t="s">
        <v>20</v>
      </c>
      <c r="O118" s="182" t="s">
        <v>40</v>
      </c>
      <c r="P118" s="183">
        <f>I118+J118</f>
        <v>0</v>
      </c>
      <c r="Q118" s="183">
        <f>ROUND(I118*H118,2)</f>
        <v>0</v>
      </c>
      <c r="R118" s="183">
        <f>ROUND(J118*H118,2)</f>
        <v>0</v>
      </c>
      <c r="S118" s="62"/>
      <c r="T118" s="184">
        <f>S118*H118</f>
        <v>0</v>
      </c>
      <c r="U118" s="184">
        <v>0</v>
      </c>
      <c r="V118" s="184">
        <f>U118*H118</f>
        <v>0</v>
      </c>
      <c r="W118" s="184">
        <v>0</v>
      </c>
      <c r="X118" s="185">
        <f>W118*H118</f>
        <v>0</v>
      </c>
      <c r="Y118" s="32"/>
      <c r="Z118" s="32"/>
      <c r="AA118" s="32"/>
      <c r="AB118" s="32"/>
      <c r="AC118" s="32"/>
      <c r="AD118" s="32"/>
      <c r="AE118" s="32"/>
      <c r="AR118" s="186" t="s">
        <v>803</v>
      </c>
      <c r="AT118" s="186" t="s">
        <v>152</v>
      </c>
      <c r="AU118" s="186" t="s">
        <v>81</v>
      </c>
      <c r="AY118" s="15" t="s">
        <v>147</v>
      </c>
      <c r="BE118" s="187">
        <f>IF(O118="základní",K118,0)</f>
        <v>0</v>
      </c>
      <c r="BF118" s="187">
        <f>IF(O118="snížená",K118,0)</f>
        <v>0</v>
      </c>
      <c r="BG118" s="187">
        <f>IF(O118="zákl. přenesená",K118,0)</f>
        <v>0</v>
      </c>
      <c r="BH118" s="187">
        <f>IF(O118="sníž. přenesená",K118,0)</f>
        <v>0</v>
      </c>
      <c r="BI118" s="187">
        <f>IF(O118="nulová",K118,0)</f>
        <v>0</v>
      </c>
      <c r="BJ118" s="15" t="s">
        <v>79</v>
      </c>
      <c r="BK118" s="187">
        <f>ROUND(P118*H118,2)</f>
        <v>0</v>
      </c>
      <c r="BL118" s="15" t="s">
        <v>803</v>
      </c>
      <c r="BM118" s="186" t="s">
        <v>944</v>
      </c>
    </row>
    <row r="119" spans="1:65" s="2" customFormat="1" ht="66.7" customHeight="1">
      <c r="A119" s="32"/>
      <c r="B119" s="33"/>
      <c r="C119" s="193" t="s">
        <v>201</v>
      </c>
      <c r="D119" s="193" t="s">
        <v>162</v>
      </c>
      <c r="E119" s="194" t="s">
        <v>945</v>
      </c>
      <c r="F119" s="195" t="s">
        <v>946</v>
      </c>
      <c r="G119" s="196" t="s">
        <v>595</v>
      </c>
      <c r="H119" s="197">
        <v>2</v>
      </c>
      <c r="I119" s="198"/>
      <c r="J119" s="199"/>
      <c r="K119" s="200">
        <f>ROUND(P119*H119,2)</f>
        <v>0</v>
      </c>
      <c r="L119" s="195" t="s">
        <v>20</v>
      </c>
      <c r="M119" s="201"/>
      <c r="N119" s="202" t="s">
        <v>20</v>
      </c>
      <c r="O119" s="182" t="s">
        <v>40</v>
      </c>
      <c r="P119" s="183">
        <f>I119+J119</f>
        <v>0</v>
      </c>
      <c r="Q119" s="183">
        <f>ROUND(I119*H119,2)</f>
        <v>0</v>
      </c>
      <c r="R119" s="183">
        <f>ROUND(J119*H119,2)</f>
        <v>0</v>
      </c>
      <c r="S119" s="62"/>
      <c r="T119" s="184">
        <f>S119*H119</f>
        <v>0</v>
      </c>
      <c r="U119" s="184">
        <v>0</v>
      </c>
      <c r="V119" s="184">
        <f>U119*H119</f>
        <v>0</v>
      </c>
      <c r="W119" s="184">
        <v>0</v>
      </c>
      <c r="X119" s="185">
        <f>W119*H119</f>
        <v>0</v>
      </c>
      <c r="Y119" s="32"/>
      <c r="Z119" s="32"/>
      <c r="AA119" s="32"/>
      <c r="AB119" s="32"/>
      <c r="AC119" s="32"/>
      <c r="AD119" s="32"/>
      <c r="AE119" s="32"/>
      <c r="AR119" s="186" t="s">
        <v>191</v>
      </c>
      <c r="AT119" s="186" t="s">
        <v>162</v>
      </c>
      <c r="AU119" s="186" t="s">
        <v>81</v>
      </c>
      <c r="AY119" s="15" t="s">
        <v>147</v>
      </c>
      <c r="BE119" s="187">
        <f>IF(O119="základní",K119,0)</f>
        <v>0</v>
      </c>
      <c r="BF119" s="187">
        <f>IF(O119="snížená",K119,0)</f>
        <v>0</v>
      </c>
      <c r="BG119" s="187">
        <f>IF(O119="zákl. přenesená",K119,0)</f>
        <v>0</v>
      </c>
      <c r="BH119" s="187">
        <f>IF(O119="sníž. přenesená",K119,0)</f>
        <v>0</v>
      </c>
      <c r="BI119" s="187">
        <f>IF(O119="nulová",K119,0)</f>
        <v>0</v>
      </c>
      <c r="BJ119" s="15" t="s">
        <v>79</v>
      </c>
      <c r="BK119" s="187">
        <f>ROUND(P119*H119,2)</f>
        <v>0</v>
      </c>
      <c r="BL119" s="15" t="s">
        <v>172</v>
      </c>
      <c r="BM119" s="186" t="s">
        <v>947</v>
      </c>
    </row>
    <row r="120" spans="1:65" s="2" customFormat="1" ht="24.1" customHeight="1">
      <c r="A120" s="32"/>
      <c r="B120" s="33"/>
      <c r="C120" s="193" t="s">
        <v>208</v>
      </c>
      <c r="D120" s="193" t="s">
        <v>162</v>
      </c>
      <c r="E120" s="194" t="s">
        <v>948</v>
      </c>
      <c r="F120" s="195" t="s">
        <v>949</v>
      </c>
      <c r="G120" s="196" t="s">
        <v>943</v>
      </c>
      <c r="H120" s="197">
        <v>1</v>
      </c>
      <c r="I120" s="198"/>
      <c r="J120" s="199"/>
      <c r="K120" s="200">
        <f>ROUND(P120*H120,2)</f>
        <v>0</v>
      </c>
      <c r="L120" s="195" t="s">
        <v>20</v>
      </c>
      <c r="M120" s="201"/>
      <c r="N120" s="202" t="s">
        <v>20</v>
      </c>
      <c r="O120" s="182" t="s">
        <v>40</v>
      </c>
      <c r="P120" s="183">
        <f>I120+J120</f>
        <v>0</v>
      </c>
      <c r="Q120" s="183">
        <f>ROUND(I120*H120,2)</f>
        <v>0</v>
      </c>
      <c r="R120" s="183">
        <f>ROUND(J120*H120,2)</f>
        <v>0</v>
      </c>
      <c r="S120" s="62"/>
      <c r="T120" s="184">
        <f>S120*H120</f>
        <v>0</v>
      </c>
      <c r="U120" s="184">
        <v>0</v>
      </c>
      <c r="V120" s="184">
        <f>U120*H120</f>
        <v>0</v>
      </c>
      <c r="W120" s="184">
        <v>0</v>
      </c>
      <c r="X120" s="185">
        <f>W120*H120</f>
        <v>0</v>
      </c>
      <c r="Y120" s="32"/>
      <c r="Z120" s="32"/>
      <c r="AA120" s="32"/>
      <c r="AB120" s="32"/>
      <c r="AC120" s="32"/>
      <c r="AD120" s="32"/>
      <c r="AE120" s="32"/>
      <c r="AR120" s="186" t="s">
        <v>191</v>
      </c>
      <c r="AT120" s="186" t="s">
        <v>162</v>
      </c>
      <c r="AU120" s="186" t="s">
        <v>81</v>
      </c>
      <c r="AY120" s="15" t="s">
        <v>147</v>
      </c>
      <c r="BE120" s="187">
        <f>IF(O120="základní",K120,0)</f>
        <v>0</v>
      </c>
      <c r="BF120" s="187">
        <f>IF(O120="snížená",K120,0)</f>
        <v>0</v>
      </c>
      <c r="BG120" s="187">
        <f>IF(O120="zákl. přenesená",K120,0)</f>
        <v>0</v>
      </c>
      <c r="BH120" s="187">
        <f>IF(O120="sníž. přenesená",K120,0)</f>
        <v>0</v>
      </c>
      <c r="BI120" s="187">
        <f>IF(O120="nulová",K120,0)</f>
        <v>0</v>
      </c>
      <c r="BJ120" s="15" t="s">
        <v>79</v>
      </c>
      <c r="BK120" s="187">
        <f>ROUND(P120*H120,2)</f>
        <v>0</v>
      </c>
      <c r="BL120" s="15" t="s">
        <v>172</v>
      </c>
      <c r="BM120" s="186" t="s">
        <v>950</v>
      </c>
    </row>
    <row r="121" spans="1:65" s="12" customFormat="1" ht="25.85" customHeight="1">
      <c r="B121" s="157"/>
      <c r="C121" s="158"/>
      <c r="D121" s="159" t="s">
        <v>70</v>
      </c>
      <c r="E121" s="160" t="s">
        <v>951</v>
      </c>
      <c r="F121" s="160" t="s">
        <v>952</v>
      </c>
      <c r="G121" s="158"/>
      <c r="H121" s="158"/>
      <c r="I121" s="161"/>
      <c r="J121" s="161"/>
      <c r="K121" s="162">
        <f>BK121</f>
        <v>0</v>
      </c>
      <c r="L121" s="158"/>
      <c r="M121" s="163"/>
      <c r="N121" s="164"/>
      <c r="O121" s="165"/>
      <c r="P121" s="165"/>
      <c r="Q121" s="166">
        <f>Q122+Q129+Q134</f>
        <v>0</v>
      </c>
      <c r="R121" s="166">
        <f>R122+R129+R134</f>
        <v>0</v>
      </c>
      <c r="S121" s="165"/>
      <c r="T121" s="167">
        <f>T122+T129+T134</f>
        <v>0</v>
      </c>
      <c r="U121" s="165"/>
      <c r="V121" s="167">
        <f>V122+V129+V134</f>
        <v>0</v>
      </c>
      <c r="W121" s="165"/>
      <c r="X121" s="168">
        <f>X122+X129+X134</f>
        <v>0</v>
      </c>
      <c r="AR121" s="169" t="s">
        <v>79</v>
      </c>
      <c r="AT121" s="170" t="s">
        <v>70</v>
      </c>
      <c r="AU121" s="170" t="s">
        <v>71</v>
      </c>
      <c r="AY121" s="169" t="s">
        <v>147</v>
      </c>
      <c r="BK121" s="171">
        <f>BK122+BK129+BK134</f>
        <v>0</v>
      </c>
    </row>
    <row r="122" spans="1:65" s="12" customFormat="1" ht="22.85" customHeight="1">
      <c r="B122" s="157"/>
      <c r="C122" s="158"/>
      <c r="D122" s="159" t="s">
        <v>70</v>
      </c>
      <c r="E122" s="172" t="s">
        <v>953</v>
      </c>
      <c r="F122" s="172" t="s">
        <v>909</v>
      </c>
      <c r="G122" s="158"/>
      <c r="H122" s="158"/>
      <c r="I122" s="161"/>
      <c r="J122" s="161"/>
      <c r="K122" s="173">
        <f>BK122</f>
        <v>0</v>
      </c>
      <c r="L122" s="158"/>
      <c r="M122" s="163"/>
      <c r="N122" s="164"/>
      <c r="O122" s="165"/>
      <c r="P122" s="165"/>
      <c r="Q122" s="166">
        <f>SUM(Q123:Q128)</f>
        <v>0</v>
      </c>
      <c r="R122" s="166">
        <f>SUM(R123:R128)</f>
        <v>0</v>
      </c>
      <c r="S122" s="165"/>
      <c r="T122" s="167">
        <f>SUM(T123:T128)</f>
        <v>0</v>
      </c>
      <c r="U122" s="165"/>
      <c r="V122" s="167">
        <f>SUM(V123:V128)</f>
        <v>0</v>
      </c>
      <c r="W122" s="165"/>
      <c r="X122" s="168">
        <f>SUM(X123:X128)</f>
        <v>0</v>
      </c>
      <c r="AR122" s="169" t="s">
        <v>79</v>
      </c>
      <c r="AT122" s="170" t="s">
        <v>70</v>
      </c>
      <c r="AU122" s="170" t="s">
        <v>79</v>
      </c>
      <c r="AY122" s="169" t="s">
        <v>147</v>
      </c>
      <c r="BK122" s="171">
        <f>SUM(BK123:BK128)</f>
        <v>0</v>
      </c>
    </row>
    <row r="123" spans="1:65" s="2" customFormat="1" ht="44.3" customHeight="1">
      <c r="A123" s="32"/>
      <c r="B123" s="33"/>
      <c r="C123" s="174" t="s">
        <v>213</v>
      </c>
      <c r="D123" s="174" t="s">
        <v>152</v>
      </c>
      <c r="E123" s="175" t="s">
        <v>910</v>
      </c>
      <c r="F123" s="176" t="s">
        <v>911</v>
      </c>
      <c r="G123" s="177" t="s">
        <v>389</v>
      </c>
      <c r="H123" s="178">
        <v>240</v>
      </c>
      <c r="I123" s="179"/>
      <c r="J123" s="179"/>
      <c r="K123" s="180">
        <f>ROUND(P123*H123,2)</f>
        <v>0</v>
      </c>
      <c r="L123" s="176" t="s">
        <v>156</v>
      </c>
      <c r="M123" s="37"/>
      <c r="N123" s="181" t="s">
        <v>20</v>
      </c>
      <c r="O123" s="182" t="s">
        <v>40</v>
      </c>
      <c r="P123" s="183">
        <f>I123+J123</f>
        <v>0</v>
      </c>
      <c r="Q123" s="183">
        <f>ROUND(I123*H123,2)</f>
        <v>0</v>
      </c>
      <c r="R123" s="183">
        <f>ROUND(J123*H123,2)</f>
        <v>0</v>
      </c>
      <c r="S123" s="62"/>
      <c r="T123" s="184">
        <f>S123*H123</f>
        <v>0</v>
      </c>
      <c r="U123" s="184">
        <v>0</v>
      </c>
      <c r="V123" s="184">
        <f>U123*H123</f>
        <v>0</v>
      </c>
      <c r="W123" s="184">
        <v>0</v>
      </c>
      <c r="X123" s="185">
        <f>W123*H123</f>
        <v>0</v>
      </c>
      <c r="Y123" s="32"/>
      <c r="Z123" s="32"/>
      <c r="AA123" s="32"/>
      <c r="AB123" s="32"/>
      <c r="AC123" s="32"/>
      <c r="AD123" s="32"/>
      <c r="AE123" s="32"/>
      <c r="AR123" s="186" t="s">
        <v>157</v>
      </c>
      <c r="AT123" s="186" t="s">
        <v>152</v>
      </c>
      <c r="AU123" s="186" t="s">
        <v>81</v>
      </c>
      <c r="AY123" s="15" t="s">
        <v>147</v>
      </c>
      <c r="BE123" s="187">
        <f>IF(O123="základní",K123,0)</f>
        <v>0</v>
      </c>
      <c r="BF123" s="187">
        <f>IF(O123="snížená",K123,0)</f>
        <v>0</v>
      </c>
      <c r="BG123" s="187">
        <f>IF(O123="zákl. přenesená",K123,0)</f>
        <v>0</v>
      </c>
      <c r="BH123" s="187">
        <f>IF(O123="sníž. přenesená",K123,0)</f>
        <v>0</v>
      </c>
      <c r="BI123" s="187">
        <f>IF(O123="nulová",K123,0)</f>
        <v>0</v>
      </c>
      <c r="BJ123" s="15" t="s">
        <v>79</v>
      </c>
      <c r="BK123" s="187">
        <f>ROUND(P123*H123,2)</f>
        <v>0</v>
      </c>
      <c r="BL123" s="15" t="s">
        <v>157</v>
      </c>
      <c r="BM123" s="186" t="s">
        <v>954</v>
      </c>
    </row>
    <row r="124" spans="1:65" s="2" customFormat="1" ht="10.65">
      <c r="A124" s="32"/>
      <c r="B124" s="33"/>
      <c r="C124" s="34"/>
      <c r="D124" s="188" t="s">
        <v>160</v>
      </c>
      <c r="E124" s="34"/>
      <c r="F124" s="189" t="s">
        <v>913</v>
      </c>
      <c r="G124" s="34"/>
      <c r="H124" s="34"/>
      <c r="I124" s="190"/>
      <c r="J124" s="190"/>
      <c r="K124" s="34"/>
      <c r="L124" s="34"/>
      <c r="M124" s="37"/>
      <c r="N124" s="191"/>
      <c r="O124" s="192"/>
      <c r="P124" s="62"/>
      <c r="Q124" s="62"/>
      <c r="R124" s="62"/>
      <c r="S124" s="62"/>
      <c r="T124" s="62"/>
      <c r="U124" s="62"/>
      <c r="V124" s="62"/>
      <c r="W124" s="62"/>
      <c r="X124" s="63"/>
      <c r="Y124" s="32"/>
      <c r="Z124" s="32"/>
      <c r="AA124" s="32"/>
      <c r="AB124" s="32"/>
      <c r="AC124" s="32"/>
      <c r="AD124" s="32"/>
      <c r="AE124" s="32"/>
      <c r="AT124" s="15" t="s">
        <v>160</v>
      </c>
      <c r="AU124" s="15" t="s">
        <v>81</v>
      </c>
    </row>
    <row r="125" spans="1:65" s="2" customFormat="1" ht="49" customHeight="1">
      <c r="A125" s="32"/>
      <c r="B125" s="33"/>
      <c r="C125" s="193" t="s">
        <v>218</v>
      </c>
      <c r="D125" s="193" t="s">
        <v>162</v>
      </c>
      <c r="E125" s="194" t="s">
        <v>914</v>
      </c>
      <c r="F125" s="195" t="s">
        <v>915</v>
      </c>
      <c r="G125" s="196" t="s">
        <v>389</v>
      </c>
      <c r="H125" s="197">
        <v>240</v>
      </c>
      <c r="I125" s="198"/>
      <c r="J125" s="199"/>
      <c r="K125" s="200">
        <f>ROUND(P125*H125,2)</f>
        <v>0</v>
      </c>
      <c r="L125" s="195" t="s">
        <v>20</v>
      </c>
      <c r="M125" s="201"/>
      <c r="N125" s="202" t="s">
        <v>20</v>
      </c>
      <c r="O125" s="182" t="s">
        <v>40</v>
      </c>
      <c r="P125" s="183">
        <f>I125+J125</f>
        <v>0</v>
      </c>
      <c r="Q125" s="183">
        <f>ROUND(I125*H125,2)</f>
        <v>0</v>
      </c>
      <c r="R125" s="183">
        <f>ROUND(J125*H125,2)</f>
        <v>0</v>
      </c>
      <c r="S125" s="62"/>
      <c r="T125" s="184">
        <f>S125*H125</f>
        <v>0</v>
      </c>
      <c r="U125" s="184">
        <v>0</v>
      </c>
      <c r="V125" s="184">
        <f>U125*H125</f>
        <v>0</v>
      </c>
      <c r="W125" s="184">
        <v>0</v>
      </c>
      <c r="X125" s="185">
        <f>W125*H125</f>
        <v>0</v>
      </c>
      <c r="Y125" s="32"/>
      <c r="Z125" s="32"/>
      <c r="AA125" s="32"/>
      <c r="AB125" s="32"/>
      <c r="AC125" s="32"/>
      <c r="AD125" s="32"/>
      <c r="AE125" s="32"/>
      <c r="AR125" s="186" t="s">
        <v>165</v>
      </c>
      <c r="AT125" s="186" t="s">
        <v>162</v>
      </c>
      <c r="AU125" s="186" t="s">
        <v>81</v>
      </c>
      <c r="AY125" s="15" t="s">
        <v>147</v>
      </c>
      <c r="BE125" s="187">
        <f>IF(O125="základní",K125,0)</f>
        <v>0</v>
      </c>
      <c r="BF125" s="187">
        <f>IF(O125="snížená",K125,0)</f>
        <v>0</v>
      </c>
      <c r="BG125" s="187">
        <f>IF(O125="zákl. přenesená",K125,0)</f>
        <v>0</v>
      </c>
      <c r="BH125" s="187">
        <f>IF(O125="sníž. přenesená",K125,0)</f>
        <v>0</v>
      </c>
      <c r="BI125" s="187">
        <f>IF(O125="nulová",K125,0)</f>
        <v>0</v>
      </c>
      <c r="BJ125" s="15" t="s">
        <v>79</v>
      </c>
      <c r="BK125" s="187">
        <f>ROUND(P125*H125,2)</f>
        <v>0</v>
      </c>
      <c r="BL125" s="15" t="s">
        <v>157</v>
      </c>
      <c r="BM125" s="186" t="s">
        <v>955</v>
      </c>
    </row>
    <row r="126" spans="1:65" s="2" customFormat="1" ht="33.049999999999997" customHeight="1">
      <c r="A126" s="32"/>
      <c r="B126" s="33"/>
      <c r="C126" s="174" t="s">
        <v>223</v>
      </c>
      <c r="D126" s="174" t="s">
        <v>152</v>
      </c>
      <c r="E126" s="175" t="s">
        <v>917</v>
      </c>
      <c r="F126" s="176" t="s">
        <v>918</v>
      </c>
      <c r="G126" s="177" t="s">
        <v>155</v>
      </c>
      <c r="H126" s="178">
        <v>240</v>
      </c>
      <c r="I126" s="179"/>
      <c r="J126" s="179"/>
      <c r="K126" s="180">
        <f>ROUND(P126*H126,2)</f>
        <v>0</v>
      </c>
      <c r="L126" s="176" t="s">
        <v>156</v>
      </c>
      <c r="M126" s="37"/>
      <c r="N126" s="181" t="s">
        <v>20</v>
      </c>
      <c r="O126" s="182" t="s">
        <v>40</v>
      </c>
      <c r="P126" s="183">
        <f>I126+J126</f>
        <v>0</v>
      </c>
      <c r="Q126" s="183">
        <f>ROUND(I126*H126,2)</f>
        <v>0</v>
      </c>
      <c r="R126" s="183">
        <f>ROUND(J126*H126,2)</f>
        <v>0</v>
      </c>
      <c r="S126" s="62"/>
      <c r="T126" s="184">
        <f>S126*H126</f>
        <v>0</v>
      </c>
      <c r="U126" s="184">
        <v>0</v>
      </c>
      <c r="V126" s="184">
        <f>U126*H126</f>
        <v>0</v>
      </c>
      <c r="W126" s="184">
        <v>0</v>
      </c>
      <c r="X126" s="185">
        <f>W126*H126</f>
        <v>0</v>
      </c>
      <c r="Y126" s="32"/>
      <c r="Z126" s="32"/>
      <c r="AA126" s="32"/>
      <c r="AB126" s="32"/>
      <c r="AC126" s="32"/>
      <c r="AD126" s="32"/>
      <c r="AE126" s="32"/>
      <c r="AR126" s="186" t="s">
        <v>157</v>
      </c>
      <c r="AT126" s="186" t="s">
        <v>152</v>
      </c>
      <c r="AU126" s="186" t="s">
        <v>81</v>
      </c>
      <c r="AY126" s="15" t="s">
        <v>147</v>
      </c>
      <c r="BE126" s="187">
        <f>IF(O126="základní",K126,0)</f>
        <v>0</v>
      </c>
      <c r="BF126" s="187">
        <f>IF(O126="snížená",K126,0)</f>
        <v>0</v>
      </c>
      <c r="BG126" s="187">
        <f>IF(O126="zákl. přenesená",K126,0)</f>
        <v>0</v>
      </c>
      <c r="BH126" s="187">
        <f>IF(O126="sníž. přenesená",K126,0)</f>
        <v>0</v>
      </c>
      <c r="BI126" s="187">
        <f>IF(O126="nulová",K126,0)</f>
        <v>0</v>
      </c>
      <c r="BJ126" s="15" t="s">
        <v>79</v>
      </c>
      <c r="BK126" s="187">
        <f>ROUND(P126*H126,2)</f>
        <v>0</v>
      </c>
      <c r="BL126" s="15" t="s">
        <v>157</v>
      </c>
      <c r="BM126" s="186" t="s">
        <v>956</v>
      </c>
    </row>
    <row r="127" spans="1:65" s="2" customFormat="1" ht="10.65">
      <c r="A127" s="32"/>
      <c r="B127" s="33"/>
      <c r="C127" s="34"/>
      <c r="D127" s="188" t="s">
        <v>160</v>
      </c>
      <c r="E127" s="34"/>
      <c r="F127" s="189" t="s">
        <v>920</v>
      </c>
      <c r="G127" s="34"/>
      <c r="H127" s="34"/>
      <c r="I127" s="190"/>
      <c r="J127" s="190"/>
      <c r="K127" s="34"/>
      <c r="L127" s="34"/>
      <c r="M127" s="37"/>
      <c r="N127" s="191"/>
      <c r="O127" s="192"/>
      <c r="P127" s="62"/>
      <c r="Q127" s="62"/>
      <c r="R127" s="62"/>
      <c r="S127" s="62"/>
      <c r="T127" s="62"/>
      <c r="U127" s="62"/>
      <c r="V127" s="62"/>
      <c r="W127" s="62"/>
      <c r="X127" s="63"/>
      <c r="Y127" s="32"/>
      <c r="Z127" s="32"/>
      <c r="AA127" s="32"/>
      <c r="AB127" s="32"/>
      <c r="AC127" s="32"/>
      <c r="AD127" s="32"/>
      <c r="AE127" s="32"/>
      <c r="AT127" s="15" t="s">
        <v>160</v>
      </c>
      <c r="AU127" s="15" t="s">
        <v>81</v>
      </c>
    </row>
    <row r="128" spans="1:65" s="2" customFormat="1" ht="24.1" customHeight="1">
      <c r="A128" s="32"/>
      <c r="B128" s="33"/>
      <c r="C128" s="193" t="s">
        <v>9</v>
      </c>
      <c r="D128" s="193" t="s">
        <v>162</v>
      </c>
      <c r="E128" s="194" t="s">
        <v>921</v>
      </c>
      <c r="F128" s="195" t="s">
        <v>922</v>
      </c>
      <c r="G128" s="196" t="s">
        <v>595</v>
      </c>
      <c r="H128" s="197">
        <v>240</v>
      </c>
      <c r="I128" s="198"/>
      <c r="J128" s="199"/>
      <c r="K128" s="200">
        <f>ROUND(P128*H128,2)</f>
        <v>0</v>
      </c>
      <c r="L128" s="195" t="s">
        <v>20</v>
      </c>
      <c r="M128" s="201"/>
      <c r="N128" s="202" t="s">
        <v>20</v>
      </c>
      <c r="O128" s="182" t="s">
        <v>40</v>
      </c>
      <c r="P128" s="183">
        <f>I128+J128</f>
        <v>0</v>
      </c>
      <c r="Q128" s="183">
        <f>ROUND(I128*H128,2)</f>
        <v>0</v>
      </c>
      <c r="R128" s="183">
        <f>ROUND(J128*H128,2)</f>
        <v>0</v>
      </c>
      <c r="S128" s="62"/>
      <c r="T128" s="184">
        <f>S128*H128</f>
        <v>0</v>
      </c>
      <c r="U128" s="184">
        <v>0</v>
      </c>
      <c r="V128" s="184">
        <f>U128*H128</f>
        <v>0</v>
      </c>
      <c r="W128" s="184">
        <v>0</v>
      </c>
      <c r="X128" s="185">
        <f>W128*H128</f>
        <v>0</v>
      </c>
      <c r="Y128" s="32"/>
      <c r="Z128" s="32"/>
      <c r="AA128" s="32"/>
      <c r="AB128" s="32"/>
      <c r="AC128" s="32"/>
      <c r="AD128" s="32"/>
      <c r="AE128" s="32"/>
      <c r="AR128" s="186" t="s">
        <v>165</v>
      </c>
      <c r="AT128" s="186" t="s">
        <v>162</v>
      </c>
      <c r="AU128" s="186" t="s">
        <v>81</v>
      </c>
      <c r="AY128" s="15" t="s">
        <v>147</v>
      </c>
      <c r="BE128" s="187">
        <f>IF(O128="základní",K128,0)</f>
        <v>0</v>
      </c>
      <c r="BF128" s="187">
        <f>IF(O128="snížená",K128,0)</f>
        <v>0</v>
      </c>
      <c r="BG128" s="187">
        <f>IF(O128="zákl. přenesená",K128,0)</f>
        <v>0</v>
      </c>
      <c r="BH128" s="187">
        <f>IF(O128="sníž. přenesená",K128,0)</f>
        <v>0</v>
      </c>
      <c r="BI128" s="187">
        <f>IF(O128="nulová",K128,0)</f>
        <v>0</v>
      </c>
      <c r="BJ128" s="15" t="s">
        <v>79</v>
      </c>
      <c r="BK128" s="187">
        <f>ROUND(P128*H128,2)</f>
        <v>0</v>
      </c>
      <c r="BL128" s="15" t="s">
        <v>157</v>
      </c>
      <c r="BM128" s="186" t="s">
        <v>957</v>
      </c>
    </row>
    <row r="129" spans="1:65" s="12" customFormat="1" ht="22.85" customHeight="1">
      <c r="B129" s="157"/>
      <c r="C129" s="158"/>
      <c r="D129" s="159" t="s">
        <v>70</v>
      </c>
      <c r="E129" s="172" t="s">
        <v>958</v>
      </c>
      <c r="F129" s="172" t="s">
        <v>925</v>
      </c>
      <c r="G129" s="158"/>
      <c r="H129" s="158"/>
      <c r="I129" s="161"/>
      <c r="J129" s="161"/>
      <c r="K129" s="173">
        <f>BK129</f>
        <v>0</v>
      </c>
      <c r="L129" s="158"/>
      <c r="M129" s="163"/>
      <c r="N129" s="164"/>
      <c r="O129" s="165"/>
      <c r="P129" s="165"/>
      <c r="Q129" s="166">
        <f>SUM(Q130:Q133)</f>
        <v>0</v>
      </c>
      <c r="R129" s="166">
        <f>SUM(R130:R133)</f>
        <v>0</v>
      </c>
      <c r="S129" s="165"/>
      <c r="T129" s="167">
        <f>SUM(T130:T133)</f>
        <v>0</v>
      </c>
      <c r="U129" s="165"/>
      <c r="V129" s="167">
        <f>SUM(V130:V133)</f>
        <v>0</v>
      </c>
      <c r="W129" s="165"/>
      <c r="X129" s="168">
        <f>SUM(X130:X133)</f>
        <v>0</v>
      </c>
      <c r="AR129" s="169" t="s">
        <v>79</v>
      </c>
      <c r="AT129" s="170" t="s">
        <v>70</v>
      </c>
      <c r="AU129" s="170" t="s">
        <v>79</v>
      </c>
      <c r="AY129" s="169" t="s">
        <v>147</v>
      </c>
      <c r="BK129" s="171">
        <f>SUM(BK130:BK133)</f>
        <v>0</v>
      </c>
    </row>
    <row r="130" spans="1:65" s="2" customFormat="1" ht="37.9" customHeight="1">
      <c r="A130" s="32"/>
      <c r="B130" s="33"/>
      <c r="C130" s="174" t="s">
        <v>157</v>
      </c>
      <c r="D130" s="174" t="s">
        <v>152</v>
      </c>
      <c r="E130" s="175" t="s">
        <v>926</v>
      </c>
      <c r="F130" s="176" t="s">
        <v>927</v>
      </c>
      <c r="G130" s="177" t="s">
        <v>155</v>
      </c>
      <c r="H130" s="178">
        <v>6</v>
      </c>
      <c r="I130" s="179"/>
      <c r="J130" s="179"/>
      <c r="K130" s="180">
        <f>ROUND(P130*H130,2)</f>
        <v>0</v>
      </c>
      <c r="L130" s="176" t="s">
        <v>156</v>
      </c>
      <c r="M130" s="37"/>
      <c r="N130" s="181" t="s">
        <v>20</v>
      </c>
      <c r="O130" s="182" t="s">
        <v>40</v>
      </c>
      <c r="P130" s="183">
        <f>I130+J130</f>
        <v>0</v>
      </c>
      <c r="Q130" s="183">
        <f>ROUND(I130*H130,2)</f>
        <v>0</v>
      </c>
      <c r="R130" s="183">
        <f>ROUND(J130*H130,2)</f>
        <v>0</v>
      </c>
      <c r="S130" s="62"/>
      <c r="T130" s="184">
        <f>S130*H130</f>
        <v>0</v>
      </c>
      <c r="U130" s="184">
        <v>0</v>
      </c>
      <c r="V130" s="184">
        <f>U130*H130</f>
        <v>0</v>
      </c>
      <c r="W130" s="184">
        <v>0</v>
      </c>
      <c r="X130" s="185">
        <f>W130*H130</f>
        <v>0</v>
      </c>
      <c r="Y130" s="32"/>
      <c r="Z130" s="32"/>
      <c r="AA130" s="32"/>
      <c r="AB130" s="32"/>
      <c r="AC130" s="32"/>
      <c r="AD130" s="32"/>
      <c r="AE130" s="32"/>
      <c r="AR130" s="186" t="s">
        <v>172</v>
      </c>
      <c r="AT130" s="186" t="s">
        <v>152</v>
      </c>
      <c r="AU130" s="186" t="s">
        <v>81</v>
      </c>
      <c r="AY130" s="15" t="s">
        <v>147</v>
      </c>
      <c r="BE130" s="187">
        <f>IF(O130="základní",K130,0)</f>
        <v>0</v>
      </c>
      <c r="BF130" s="187">
        <f>IF(O130="snížená",K130,0)</f>
        <v>0</v>
      </c>
      <c r="BG130" s="187">
        <f>IF(O130="zákl. přenesená",K130,0)</f>
        <v>0</v>
      </c>
      <c r="BH130" s="187">
        <f>IF(O130="sníž. přenesená",K130,0)</f>
        <v>0</v>
      </c>
      <c r="BI130" s="187">
        <f>IF(O130="nulová",K130,0)</f>
        <v>0</v>
      </c>
      <c r="BJ130" s="15" t="s">
        <v>79</v>
      </c>
      <c r="BK130" s="187">
        <f>ROUND(P130*H130,2)</f>
        <v>0</v>
      </c>
      <c r="BL130" s="15" t="s">
        <v>172</v>
      </c>
      <c r="BM130" s="186" t="s">
        <v>959</v>
      </c>
    </row>
    <row r="131" spans="1:65" s="2" customFormat="1" ht="10.65">
      <c r="A131" s="32"/>
      <c r="B131" s="33"/>
      <c r="C131" s="34"/>
      <c r="D131" s="188" t="s">
        <v>160</v>
      </c>
      <c r="E131" s="34"/>
      <c r="F131" s="189" t="s">
        <v>929</v>
      </c>
      <c r="G131" s="34"/>
      <c r="H131" s="34"/>
      <c r="I131" s="190"/>
      <c r="J131" s="190"/>
      <c r="K131" s="34"/>
      <c r="L131" s="34"/>
      <c r="M131" s="37"/>
      <c r="N131" s="191"/>
      <c r="O131" s="192"/>
      <c r="P131" s="62"/>
      <c r="Q131" s="62"/>
      <c r="R131" s="62"/>
      <c r="S131" s="62"/>
      <c r="T131" s="62"/>
      <c r="U131" s="62"/>
      <c r="V131" s="62"/>
      <c r="W131" s="62"/>
      <c r="X131" s="63"/>
      <c r="Y131" s="32"/>
      <c r="Z131" s="32"/>
      <c r="AA131" s="32"/>
      <c r="AB131" s="32"/>
      <c r="AC131" s="32"/>
      <c r="AD131" s="32"/>
      <c r="AE131" s="32"/>
      <c r="AT131" s="15" t="s">
        <v>160</v>
      </c>
      <c r="AU131" s="15" t="s">
        <v>81</v>
      </c>
    </row>
    <row r="132" spans="1:65" s="2" customFormat="1" ht="37.9" customHeight="1">
      <c r="A132" s="32"/>
      <c r="B132" s="33"/>
      <c r="C132" s="193" t="s">
        <v>235</v>
      </c>
      <c r="D132" s="193" t="s">
        <v>162</v>
      </c>
      <c r="E132" s="194" t="s">
        <v>930</v>
      </c>
      <c r="F132" s="195" t="s">
        <v>931</v>
      </c>
      <c r="G132" s="196" t="s">
        <v>595</v>
      </c>
      <c r="H132" s="197">
        <v>6</v>
      </c>
      <c r="I132" s="198"/>
      <c r="J132" s="199"/>
      <c r="K132" s="200">
        <f>ROUND(P132*H132,2)</f>
        <v>0</v>
      </c>
      <c r="L132" s="195" t="s">
        <v>20</v>
      </c>
      <c r="M132" s="201"/>
      <c r="N132" s="202" t="s">
        <v>20</v>
      </c>
      <c r="O132" s="182" t="s">
        <v>40</v>
      </c>
      <c r="P132" s="183">
        <f>I132+J132</f>
        <v>0</v>
      </c>
      <c r="Q132" s="183">
        <f>ROUND(I132*H132,2)</f>
        <v>0</v>
      </c>
      <c r="R132" s="183">
        <f>ROUND(J132*H132,2)</f>
        <v>0</v>
      </c>
      <c r="S132" s="62"/>
      <c r="T132" s="184">
        <f>S132*H132</f>
        <v>0</v>
      </c>
      <c r="U132" s="184">
        <v>0</v>
      </c>
      <c r="V132" s="184">
        <f>U132*H132</f>
        <v>0</v>
      </c>
      <c r="W132" s="184">
        <v>0</v>
      </c>
      <c r="X132" s="185">
        <f>W132*H132</f>
        <v>0</v>
      </c>
      <c r="Y132" s="32"/>
      <c r="Z132" s="32"/>
      <c r="AA132" s="32"/>
      <c r="AB132" s="32"/>
      <c r="AC132" s="32"/>
      <c r="AD132" s="32"/>
      <c r="AE132" s="32"/>
      <c r="AR132" s="186" t="s">
        <v>191</v>
      </c>
      <c r="AT132" s="186" t="s">
        <v>162</v>
      </c>
      <c r="AU132" s="186" t="s">
        <v>81</v>
      </c>
      <c r="AY132" s="15" t="s">
        <v>147</v>
      </c>
      <c r="BE132" s="187">
        <f>IF(O132="základní",K132,0)</f>
        <v>0</v>
      </c>
      <c r="BF132" s="187">
        <f>IF(O132="snížená",K132,0)</f>
        <v>0</v>
      </c>
      <c r="BG132" s="187">
        <f>IF(O132="zákl. přenesená",K132,0)</f>
        <v>0</v>
      </c>
      <c r="BH132" s="187">
        <f>IF(O132="sníž. přenesená",K132,0)</f>
        <v>0</v>
      </c>
      <c r="BI132" s="187">
        <f>IF(O132="nulová",K132,0)</f>
        <v>0</v>
      </c>
      <c r="BJ132" s="15" t="s">
        <v>79</v>
      </c>
      <c r="BK132" s="187">
        <f>ROUND(P132*H132,2)</f>
        <v>0</v>
      </c>
      <c r="BL132" s="15" t="s">
        <v>172</v>
      </c>
      <c r="BM132" s="186" t="s">
        <v>960</v>
      </c>
    </row>
    <row r="133" spans="1:65" s="2" customFormat="1" ht="37.9" customHeight="1">
      <c r="A133" s="32"/>
      <c r="B133" s="33"/>
      <c r="C133" s="193" t="s">
        <v>240</v>
      </c>
      <c r="D133" s="193" t="s">
        <v>162</v>
      </c>
      <c r="E133" s="194" t="s">
        <v>933</v>
      </c>
      <c r="F133" s="195" t="s">
        <v>934</v>
      </c>
      <c r="G133" s="196" t="s">
        <v>595</v>
      </c>
      <c r="H133" s="197">
        <v>6</v>
      </c>
      <c r="I133" s="198"/>
      <c r="J133" s="199"/>
      <c r="K133" s="200">
        <f>ROUND(P133*H133,2)</f>
        <v>0</v>
      </c>
      <c r="L133" s="195" t="s">
        <v>20</v>
      </c>
      <c r="M133" s="201"/>
      <c r="N133" s="202" t="s">
        <v>20</v>
      </c>
      <c r="O133" s="182" t="s">
        <v>40</v>
      </c>
      <c r="P133" s="183">
        <f>I133+J133</f>
        <v>0</v>
      </c>
      <c r="Q133" s="183">
        <f>ROUND(I133*H133,2)</f>
        <v>0</v>
      </c>
      <c r="R133" s="183">
        <f>ROUND(J133*H133,2)</f>
        <v>0</v>
      </c>
      <c r="S133" s="62"/>
      <c r="T133" s="184">
        <f>S133*H133</f>
        <v>0</v>
      </c>
      <c r="U133" s="184">
        <v>0</v>
      </c>
      <c r="V133" s="184">
        <f>U133*H133</f>
        <v>0</v>
      </c>
      <c r="W133" s="184">
        <v>0</v>
      </c>
      <c r="X133" s="185">
        <f>W133*H133</f>
        <v>0</v>
      </c>
      <c r="Y133" s="32"/>
      <c r="Z133" s="32"/>
      <c r="AA133" s="32"/>
      <c r="AB133" s="32"/>
      <c r="AC133" s="32"/>
      <c r="AD133" s="32"/>
      <c r="AE133" s="32"/>
      <c r="AR133" s="186" t="s">
        <v>191</v>
      </c>
      <c r="AT133" s="186" t="s">
        <v>162</v>
      </c>
      <c r="AU133" s="186" t="s">
        <v>81</v>
      </c>
      <c r="AY133" s="15" t="s">
        <v>147</v>
      </c>
      <c r="BE133" s="187">
        <f>IF(O133="základní",K133,0)</f>
        <v>0</v>
      </c>
      <c r="BF133" s="187">
        <f>IF(O133="snížená",K133,0)</f>
        <v>0</v>
      </c>
      <c r="BG133" s="187">
        <f>IF(O133="zákl. přenesená",K133,0)</f>
        <v>0</v>
      </c>
      <c r="BH133" s="187">
        <f>IF(O133="sníž. přenesená",K133,0)</f>
        <v>0</v>
      </c>
      <c r="BI133" s="187">
        <f>IF(O133="nulová",K133,0)</f>
        <v>0</v>
      </c>
      <c r="BJ133" s="15" t="s">
        <v>79</v>
      </c>
      <c r="BK133" s="187">
        <f>ROUND(P133*H133,2)</f>
        <v>0</v>
      </c>
      <c r="BL133" s="15" t="s">
        <v>172</v>
      </c>
      <c r="BM133" s="186" t="s">
        <v>961</v>
      </c>
    </row>
    <row r="134" spans="1:65" s="12" customFormat="1" ht="22.85" customHeight="1">
      <c r="B134" s="157"/>
      <c r="C134" s="158"/>
      <c r="D134" s="159" t="s">
        <v>70</v>
      </c>
      <c r="E134" s="172" t="s">
        <v>962</v>
      </c>
      <c r="F134" s="172" t="s">
        <v>963</v>
      </c>
      <c r="G134" s="158"/>
      <c r="H134" s="158"/>
      <c r="I134" s="161"/>
      <c r="J134" s="161"/>
      <c r="K134" s="173">
        <f>BK134</f>
        <v>0</v>
      </c>
      <c r="L134" s="158"/>
      <c r="M134" s="163"/>
      <c r="N134" s="164"/>
      <c r="O134" s="165"/>
      <c r="P134" s="165"/>
      <c r="Q134" s="166">
        <f>SUM(Q135:Q139)</f>
        <v>0</v>
      </c>
      <c r="R134" s="166">
        <f>SUM(R135:R139)</f>
        <v>0</v>
      </c>
      <c r="S134" s="165"/>
      <c r="T134" s="167">
        <f>SUM(T135:T139)</f>
        <v>0</v>
      </c>
      <c r="U134" s="165"/>
      <c r="V134" s="167">
        <f>SUM(V135:V139)</f>
        <v>0</v>
      </c>
      <c r="W134" s="165"/>
      <c r="X134" s="168">
        <f>SUM(X135:X139)</f>
        <v>0</v>
      </c>
      <c r="AR134" s="169" t="s">
        <v>79</v>
      </c>
      <c r="AT134" s="170" t="s">
        <v>70</v>
      </c>
      <c r="AU134" s="170" t="s">
        <v>79</v>
      </c>
      <c r="AY134" s="169" t="s">
        <v>147</v>
      </c>
      <c r="BK134" s="171">
        <f>SUM(BK135:BK139)</f>
        <v>0</v>
      </c>
    </row>
    <row r="135" spans="1:65" s="2" customFormat="1" ht="24.1" customHeight="1">
      <c r="A135" s="32"/>
      <c r="B135" s="33"/>
      <c r="C135" s="174" t="s">
        <v>247</v>
      </c>
      <c r="D135" s="174" t="s">
        <v>152</v>
      </c>
      <c r="E135" s="175" t="s">
        <v>938</v>
      </c>
      <c r="F135" s="176" t="s">
        <v>939</v>
      </c>
      <c r="G135" s="177" t="s">
        <v>735</v>
      </c>
      <c r="H135" s="178">
        <v>6</v>
      </c>
      <c r="I135" s="179"/>
      <c r="J135" s="179"/>
      <c r="K135" s="180">
        <f>ROUND(P135*H135,2)</f>
        <v>0</v>
      </c>
      <c r="L135" s="176" t="s">
        <v>156</v>
      </c>
      <c r="M135" s="37"/>
      <c r="N135" s="181" t="s">
        <v>20</v>
      </c>
      <c r="O135" s="182" t="s">
        <v>40</v>
      </c>
      <c r="P135" s="183">
        <f>I135+J135</f>
        <v>0</v>
      </c>
      <c r="Q135" s="183">
        <f>ROUND(I135*H135,2)</f>
        <v>0</v>
      </c>
      <c r="R135" s="183">
        <f>ROUND(J135*H135,2)</f>
        <v>0</v>
      </c>
      <c r="S135" s="62"/>
      <c r="T135" s="184">
        <f>S135*H135</f>
        <v>0</v>
      </c>
      <c r="U135" s="184">
        <v>0</v>
      </c>
      <c r="V135" s="184">
        <f>U135*H135</f>
        <v>0</v>
      </c>
      <c r="W135" s="184">
        <v>0</v>
      </c>
      <c r="X135" s="185">
        <f>W135*H135</f>
        <v>0</v>
      </c>
      <c r="Y135" s="32"/>
      <c r="Z135" s="32"/>
      <c r="AA135" s="32"/>
      <c r="AB135" s="32"/>
      <c r="AC135" s="32"/>
      <c r="AD135" s="32"/>
      <c r="AE135" s="32"/>
      <c r="AR135" s="186" t="s">
        <v>172</v>
      </c>
      <c r="AT135" s="186" t="s">
        <v>152</v>
      </c>
      <c r="AU135" s="186" t="s">
        <v>81</v>
      </c>
      <c r="AY135" s="15" t="s">
        <v>147</v>
      </c>
      <c r="BE135" s="187">
        <f>IF(O135="základní",K135,0)</f>
        <v>0</v>
      </c>
      <c r="BF135" s="187">
        <f>IF(O135="snížená",K135,0)</f>
        <v>0</v>
      </c>
      <c r="BG135" s="187">
        <f>IF(O135="zákl. přenesená",K135,0)</f>
        <v>0</v>
      </c>
      <c r="BH135" s="187">
        <f>IF(O135="sníž. přenesená",K135,0)</f>
        <v>0</v>
      </c>
      <c r="BI135" s="187">
        <f>IF(O135="nulová",K135,0)</f>
        <v>0</v>
      </c>
      <c r="BJ135" s="15" t="s">
        <v>79</v>
      </c>
      <c r="BK135" s="187">
        <f>ROUND(P135*H135,2)</f>
        <v>0</v>
      </c>
      <c r="BL135" s="15" t="s">
        <v>172</v>
      </c>
      <c r="BM135" s="186" t="s">
        <v>964</v>
      </c>
    </row>
    <row r="136" spans="1:65" s="2" customFormat="1" ht="10.65">
      <c r="A136" s="32"/>
      <c r="B136" s="33"/>
      <c r="C136" s="34"/>
      <c r="D136" s="188" t="s">
        <v>160</v>
      </c>
      <c r="E136" s="34"/>
      <c r="F136" s="189" t="s">
        <v>941</v>
      </c>
      <c r="G136" s="34"/>
      <c r="H136" s="34"/>
      <c r="I136" s="190"/>
      <c r="J136" s="190"/>
      <c r="K136" s="34"/>
      <c r="L136" s="34"/>
      <c r="M136" s="37"/>
      <c r="N136" s="191"/>
      <c r="O136" s="192"/>
      <c r="P136" s="62"/>
      <c r="Q136" s="62"/>
      <c r="R136" s="62"/>
      <c r="S136" s="62"/>
      <c r="T136" s="62"/>
      <c r="U136" s="62"/>
      <c r="V136" s="62"/>
      <c r="W136" s="62"/>
      <c r="X136" s="63"/>
      <c r="Y136" s="32"/>
      <c r="Z136" s="32"/>
      <c r="AA136" s="32"/>
      <c r="AB136" s="32"/>
      <c r="AC136" s="32"/>
      <c r="AD136" s="32"/>
      <c r="AE136" s="32"/>
      <c r="AT136" s="15" t="s">
        <v>160</v>
      </c>
      <c r="AU136" s="15" t="s">
        <v>81</v>
      </c>
    </row>
    <row r="137" spans="1:65" s="2" customFormat="1" ht="16.45" customHeight="1">
      <c r="A137" s="32"/>
      <c r="B137" s="33"/>
      <c r="C137" s="174" t="s">
        <v>252</v>
      </c>
      <c r="D137" s="174" t="s">
        <v>152</v>
      </c>
      <c r="E137" s="175" t="s">
        <v>942</v>
      </c>
      <c r="F137" s="176" t="s">
        <v>801</v>
      </c>
      <c r="G137" s="177" t="s">
        <v>943</v>
      </c>
      <c r="H137" s="178">
        <v>1</v>
      </c>
      <c r="I137" s="179"/>
      <c r="J137" s="179"/>
      <c r="K137" s="180">
        <f>ROUND(P137*H137,2)</f>
        <v>0</v>
      </c>
      <c r="L137" s="176" t="s">
        <v>20</v>
      </c>
      <c r="M137" s="37"/>
      <c r="N137" s="181" t="s">
        <v>20</v>
      </c>
      <c r="O137" s="182" t="s">
        <v>40</v>
      </c>
      <c r="P137" s="183">
        <f>I137+J137</f>
        <v>0</v>
      </c>
      <c r="Q137" s="183">
        <f>ROUND(I137*H137,2)</f>
        <v>0</v>
      </c>
      <c r="R137" s="183">
        <f>ROUND(J137*H137,2)</f>
        <v>0</v>
      </c>
      <c r="S137" s="62"/>
      <c r="T137" s="184">
        <f>S137*H137</f>
        <v>0</v>
      </c>
      <c r="U137" s="184">
        <v>0</v>
      </c>
      <c r="V137" s="184">
        <f>U137*H137</f>
        <v>0</v>
      </c>
      <c r="W137" s="184">
        <v>0</v>
      </c>
      <c r="X137" s="185">
        <f>W137*H137</f>
        <v>0</v>
      </c>
      <c r="Y137" s="32"/>
      <c r="Z137" s="32"/>
      <c r="AA137" s="32"/>
      <c r="AB137" s="32"/>
      <c r="AC137" s="32"/>
      <c r="AD137" s="32"/>
      <c r="AE137" s="32"/>
      <c r="AR137" s="186" t="s">
        <v>803</v>
      </c>
      <c r="AT137" s="186" t="s">
        <v>152</v>
      </c>
      <c r="AU137" s="186" t="s">
        <v>81</v>
      </c>
      <c r="AY137" s="15" t="s">
        <v>147</v>
      </c>
      <c r="BE137" s="187">
        <f>IF(O137="základní",K137,0)</f>
        <v>0</v>
      </c>
      <c r="BF137" s="187">
        <f>IF(O137="snížená",K137,0)</f>
        <v>0</v>
      </c>
      <c r="BG137" s="187">
        <f>IF(O137="zákl. přenesená",K137,0)</f>
        <v>0</v>
      </c>
      <c r="BH137" s="187">
        <f>IF(O137="sníž. přenesená",K137,0)</f>
        <v>0</v>
      </c>
      <c r="BI137" s="187">
        <f>IF(O137="nulová",K137,0)</f>
        <v>0</v>
      </c>
      <c r="BJ137" s="15" t="s">
        <v>79</v>
      </c>
      <c r="BK137" s="187">
        <f>ROUND(P137*H137,2)</f>
        <v>0</v>
      </c>
      <c r="BL137" s="15" t="s">
        <v>803</v>
      </c>
      <c r="BM137" s="186" t="s">
        <v>965</v>
      </c>
    </row>
    <row r="138" spans="1:65" s="2" customFormat="1" ht="66.7" customHeight="1">
      <c r="A138" s="32"/>
      <c r="B138" s="33"/>
      <c r="C138" s="193" t="s">
        <v>8</v>
      </c>
      <c r="D138" s="193" t="s">
        <v>162</v>
      </c>
      <c r="E138" s="194" t="s">
        <v>945</v>
      </c>
      <c r="F138" s="195" t="s">
        <v>946</v>
      </c>
      <c r="G138" s="196" t="s">
        <v>595</v>
      </c>
      <c r="H138" s="197">
        <v>3</v>
      </c>
      <c r="I138" s="198"/>
      <c r="J138" s="199"/>
      <c r="K138" s="200">
        <f>ROUND(P138*H138,2)</f>
        <v>0</v>
      </c>
      <c r="L138" s="195" t="s">
        <v>20</v>
      </c>
      <c r="M138" s="201"/>
      <c r="N138" s="202" t="s">
        <v>20</v>
      </c>
      <c r="O138" s="182" t="s">
        <v>40</v>
      </c>
      <c r="P138" s="183">
        <f>I138+J138</f>
        <v>0</v>
      </c>
      <c r="Q138" s="183">
        <f>ROUND(I138*H138,2)</f>
        <v>0</v>
      </c>
      <c r="R138" s="183">
        <f>ROUND(J138*H138,2)</f>
        <v>0</v>
      </c>
      <c r="S138" s="62"/>
      <c r="T138" s="184">
        <f>S138*H138</f>
        <v>0</v>
      </c>
      <c r="U138" s="184">
        <v>0</v>
      </c>
      <c r="V138" s="184">
        <f>U138*H138</f>
        <v>0</v>
      </c>
      <c r="W138" s="184">
        <v>0</v>
      </c>
      <c r="X138" s="185">
        <f>W138*H138</f>
        <v>0</v>
      </c>
      <c r="Y138" s="32"/>
      <c r="Z138" s="32"/>
      <c r="AA138" s="32"/>
      <c r="AB138" s="32"/>
      <c r="AC138" s="32"/>
      <c r="AD138" s="32"/>
      <c r="AE138" s="32"/>
      <c r="AR138" s="186" t="s">
        <v>191</v>
      </c>
      <c r="AT138" s="186" t="s">
        <v>162</v>
      </c>
      <c r="AU138" s="186" t="s">
        <v>81</v>
      </c>
      <c r="AY138" s="15" t="s">
        <v>147</v>
      </c>
      <c r="BE138" s="187">
        <f>IF(O138="základní",K138,0)</f>
        <v>0</v>
      </c>
      <c r="BF138" s="187">
        <f>IF(O138="snížená",K138,0)</f>
        <v>0</v>
      </c>
      <c r="BG138" s="187">
        <f>IF(O138="zákl. přenesená",K138,0)</f>
        <v>0</v>
      </c>
      <c r="BH138" s="187">
        <f>IF(O138="sníž. přenesená",K138,0)</f>
        <v>0</v>
      </c>
      <c r="BI138" s="187">
        <f>IF(O138="nulová",K138,0)</f>
        <v>0</v>
      </c>
      <c r="BJ138" s="15" t="s">
        <v>79</v>
      </c>
      <c r="BK138" s="187">
        <f>ROUND(P138*H138,2)</f>
        <v>0</v>
      </c>
      <c r="BL138" s="15" t="s">
        <v>172</v>
      </c>
      <c r="BM138" s="186" t="s">
        <v>966</v>
      </c>
    </row>
    <row r="139" spans="1:65" s="2" customFormat="1" ht="24.1" customHeight="1">
      <c r="A139" s="32"/>
      <c r="B139" s="33"/>
      <c r="C139" s="193" t="s">
        <v>261</v>
      </c>
      <c r="D139" s="193" t="s">
        <v>162</v>
      </c>
      <c r="E139" s="194" t="s">
        <v>948</v>
      </c>
      <c r="F139" s="195" t="s">
        <v>949</v>
      </c>
      <c r="G139" s="196" t="s">
        <v>943</v>
      </c>
      <c r="H139" s="197">
        <v>1</v>
      </c>
      <c r="I139" s="198"/>
      <c r="J139" s="199"/>
      <c r="K139" s="200">
        <f>ROUND(P139*H139,2)</f>
        <v>0</v>
      </c>
      <c r="L139" s="195" t="s">
        <v>20</v>
      </c>
      <c r="M139" s="201"/>
      <c r="N139" s="202" t="s">
        <v>20</v>
      </c>
      <c r="O139" s="182" t="s">
        <v>40</v>
      </c>
      <c r="P139" s="183">
        <f>I139+J139</f>
        <v>0</v>
      </c>
      <c r="Q139" s="183">
        <f>ROUND(I139*H139,2)</f>
        <v>0</v>
      </c>
      <c r="R139" s="183">
        <f>ROUND(J139*H139,2)</f>
        <v>0</v>
      </c>
      <c r="S139" s="62"/>
      <c r="T139" s="184">
        <f>S139*H139</f>
        <v>0</v>
      </c>
      <c r="U139" s="184">
        <v>0</v>
      </c>
      <c r="V139" s="184">
        <f>U139*H139</f>
        <v>0</v>
      </c>
      <c r="W139" s="184">
        <v>0</v>
      </c>
      <c r="X139" s="185">
        <f>W139*H139</f>
        <v>0</v>
      </c>
      <c r="Y139" s="32"/>
      <c r="Z139" s="32"/>
      <c r="AA139" s="32"/>
      <c r="AB139" s="32"/>
      <c r="AC139" s="32"/>
      <c r="AD139" s="32"/>
      <c r="AE139" s="32"/>
      <c r="AR139" s="186" t="s">
        <v>191</v>
      </c>
      <c r="AT139" s="186" t="s">
        <v>162</v>
      </c>
      <c r="AU139" s="186" t="s">
        <v>81</v>
      </c>
      <c r="AY139" s="15" t="s">
        <v>147</v>
      </c>
      <c r="BE139" s="187">
        <f>IF(O139="základní",K139,0)</f>
        <v>0</v>
      </c>
      <c r="BF139" s="187">
        <f>IF(O139="snížená",K139,0)</f>
        <v>0</v>
      </c>
      <c r="BG139" s="187">
        <f>IF(O139="zákl. přenesená",K139,0)</f>
        <v>0</v>
      </c>
      <c r="BH139" s="187">
        <f>IF(O139="sníž. přenesená",K139,0)</f>
        <v>0</v>
      </c>
      <c r="BI139" s="187">
        <f>IF(O139="nulová",K139,0)</f>
        <v>0</v>
      </c>
      <c r="BJ139" s="15" t="s">
        <v>79</v>
      </c>
      <c r="BK139" s="187">
        <f>ROUND(P139*H139,2)</f>
        <v>0</v>
      </c>
      <c r="BL139" s="15" t="s">
        <v>172</v>
      </c>
      <c r="BM139" s="186" t="s">
        <v>967</v>
      </c>
    </row>
    <row r="140" spans="1:65" s="12" customFormat="1" ht="25.85" customHeight="1">
      <c r="B140" s="157"/>
      <c r="C140" s="158"/>
      <c r="D140" s="159" t="s">
        <v>70</v>
      </c>
      <c r="E140" s="160" t="s">
        <v>968</v>
      </c>
      <c r="F140" s="160" t="s">
        <v>969</v>
      </c>
      <c r="G140" s="158"/>
      <c r="H140" s="158"/>
      <c r="I140" s="161"/>
      <c r="J140" s="161"/>
      <c r="K140" s="162">
        <f>BK140</f>
        <v>0</v>
      </c>
      <c r="L140" s="158"/>
      <c r="M140" s="163"/>
      <c r="N140" s="164"/>
      <c r="O140" s="165"/>
      <c r="P140" s="165"/>
      <c r="Q140" s="166">
        <f>Q141+Q148+Q153</f>
        <v>0</v>
      </c>
      <c r="R140" s="166">
        <f>R141+R148+R153</f>
        <v>0</v>
      </c>
      <c r="S140" s="165"/>
      <c r="T140" s="167">
        <f>T141+T148+T153</f>
        <v>0</v>
      </c>
      <c r="U140" s="165"/>
      <c r="V140" s="167">
        <f>V141+V148+V153</f>
        <v>0</v>
      </c>
      <c r="W140" s="165"/>
      <c r="X140" s="168">
        <f>X141+X148+X153</f>
        <v>0</v>
      </c>
      <c r="AR140" s="169" t="s">
        <v>79</v>
      </c>
      <c r="AT140" s="170" t="s">
        <v>70</v>
      </c>
      <c r="AU140" s="170" t="s">
        <v>71</v>
      </c>
      <c r="AY140" s="169" t="s">
        <v>147</v>
      </c>
      <c r="BK140" s="171">
        <f>BK141+BK148+BK153</f>
        <v>0</v>
      </c>
    </row>
    <row r="141" spans="1:65" s="12" customFormat="1" ht="22.85" customHeight="1">
      <c r="B141" s="157"/>
      <c r="C141" s="158"/>
      <c r="D141" s="159" t="s">
        <v>70</v>
      </c>
      <c r="E141" s="172" t="s">
        <v>970</v>
      </c>
      <c r="F141" s="172" t="s">
        <v>909</v>
      </c>
      <c r="G141" s="158"/>
      <c r="H141" s="158"/>
      <c r="I141" s="161"/>
      <c r="J141" s="161"/>
      <c r="K141" s="173">
        <f>BK141</f>
        <v>0</v>
      </c>
      <c r="L141" s="158"/>
      <c r="M141" s="163"/>
      <c r="N141" s="164"/>
      <c r="O141" s="165"/>
      <c r="P141" s="165"/>
      <c r="Q141" s="166">
        <f>SUM(Q142:Q147)</f>
        <v>0</v>
      </c>
      <c r="R141" s="166">
        <f>SUM(R142:R147)</f>
        <v>0</v>
      </c>
      <c r="S141" s="165"/>
      <c r="T141" s="167">
        <f>SUM(T142:T147)</f>
        <v>0</v>
      </c>
      <c r="U141" s="165"/>
      <c r="V141" s="167">
        <f>SUM(V142:V147)</f>
        <v>0</v>
      </c>
      <c r="W141" s="165"/>
      <c r="X141" s="168">
        <f>SUM(X142:X147)</f>
        <v>0</v>
      </c>
      <c r="AR141" s="169" t="s">
        <v>79</v>
      </c>
      <c r="AT141" s="170" t="s">
        <v>70</v>
      </c>
      <c r="AU141" s="170" t="s">
        <v>79</v>
      </c>
      <c r="AY141" s="169" t="s">
        <v>147</v>
      </c>
      <c r="BK141" s="171">
        <f>SUM(BK142:BK147)</f>
        <v>0</v>
      </c>
    </row>
    <row r="142" spans="1:65" s="2" customFormat="1" ht="44.3" customHeight="1">
      <c r="A142" s="32"/>
      <c r="B142" s="33"/>
      <c r="C142" s="174" t="s">
        <v>266</v>
      </c>
      <c r="D142" s="174" t="s">
        <v>152</v>
      </c>
      <c r="E142" s="175" t="s">
        <v>910</v>
      </c>
      <c r="F142" s="176" t="s">
        <v>911</v>
      </c>
      <c r="G142" s="177" t="s">
        <v>389</v>
      </c>
      <c r="H142" s="178">
        <v>160</v>
      </c>
      <c r="I142" s="179"/>
      <c r="J142" s="179"/>
      <c r="K142" s="180">
        <f>ROUND(P142*H142,2)</f>
        <v>0</v>
      </c>
      <c r="L142" s="176" t="s">
        <v>156</v>
      </c>
      <c r="M142" s="37"/>
      <c r="N142" s="181" t="s">
        <v>20</v>
      </c>
      <c r="O142" s="182" t="s">
        <v>40</v>
      </c>
      <c r="P142" s="183">
        <f>I142+J142</f>
        <v>0</v>
      </c>
      <c r="Q142" s="183">
        <f>ROUND(I142*H142,2)</f>
        <v>0</v>
      </c>
      <c r="R142" s="183">
        <f>ROUND(J142*H142,2)</f>
        <v>0</v>
      </c>
      <c r="S142" s="62"/>
      <c r="T142" s="184">
        <f>S142*H142</f>
        <v>0</v>
      </c>
      <c r="U142" s="184">
        <v>0</v>
      </c>
      <c r="V142" s="184">
        <f>U142*H142</f>
        <v>0</v>
      </c>
      <c r="W142" s="184">
        <v>0</v>
      </c>
      <c r="X142" s="185">
        <f>W142*H142</f>
        <v>0</v>
      </c>
      <c r="Y142" s="32"/>
      <c r="Z142" s="32"/>
      <c r="AA142" s="32"/>
      <c r="AB142" s="32"/>
      <c r="AC142" s="32"/>
      <c r="AD142" s="32"/>
      <c r="AE142" s="32"/>
      <c r="AR142" s="186" t="s">
        <v>157</v>
      </c>
      <c r="AT142" s="186" t="s">
        <v>152</v>
      </c>
      <c r="AU142" s="186" t="s">
        <v>81</v>
      </c>
      <c r="AY142" s="15" t="s">
        <v>147</v>
      </c>
      <c r="BE142" s="187">
        <f>IF(O142="základní",K142,0)</f>
        <v>0</v>
      </c>
      <c r="BF142" s="187">
        <f>IF(O142="snížená",K142,0)</f>
        <v>0</v>
      </c>
      <c r="BG142" s="187">
        <f>IF(O142="zákl. přenesená",K142,0)</f>
        <v>0</v>
      </c>
      <c r="BH142" s="187">
        <f>IF(O142="sníž. přenesená",K142,0)</f>
        <v>0</v>
      </c>
      <c r="BI142" s="187">
        <f>IF(O142="nulová",K142,0)</f>
        <v>0</v>
      </c>
      <c r="BJ142" s="15" t="s">
        <v>79</v>
      </c>
      <c r="BK142" s="187">
        <f>ROUND(P142*H142,2)</f>
        <v>0</v>
      </c>
      <c r="BL142" s="15" t="s">
        <v>157</v>
      </c>
      <c r="BM142" s="186" t="s">
        <v>971</v>
      </c>
    </row>
    <row r="143" spans="1:65" s="2" customFormat="1" ht="10.65">
      <c r="A143" s="32"/>
      <c r="B143" s="33"/>
      <c r="C143" s="34"/>
      <c r="D143" s="188" t="s">
        <v>160</v>
      </c>
      <c r="E143" s="34"/>
      <c r="F143" s="189" t="s">
        <v>913</v>
      </c>
      <c r="G143" s="34"/>
      <c r="H143" s="34"/>
      <c r="I143" s="190"/>
      <c r="J143" s="190"/>
      <c r="K143" s="34"/>
      <c r="L143" s="34"/>
      <c r="M143" s="37"/>
      <c r="N143" s="191"/>
      <c r="O143" s="192"/>
      <c r="P143" s="62"/>
      <c r="Q143" s="62"/>
      <c r="R143" s="62"/>
      <c r="S143" s="62"/>
      <c r="T143" s="62"/>
      <c r="U143" s="62"/>
      <c r="V143" s="62"/>
      <c r="W143" s="62"/>
      <c r="X143" s="63"/>
      <c r="Y143" s="32"/>
      <c r="Z143" s="32"/>
      <c r="AA143" s="32"/>
      <c r="AB143" s="32"/>
      <c r="AC143" s="32"/>
      <c r="AD143" s="32"/>
      <c r="AE143" s="32"/>
      <c r="AT143" s="15" t="s">
        <v>160</v>
      </c>
      <c r="AU143" s="15" t="s">
        <v>81</v>
      </c>
    </row>
    <row r="144" spans="1:65" s="2" customFormat="1" ht="49" customHeight="1">
      <c r="A144" s="32"/>
      <c r="B144" s="33"/>
      <c r="C144" s="193" t="s">
        <v>271</v>
      </c>
      <c r="D144" s="193" t="s">
        <v>162</v>
      </c>
      <c r="E144" s="194" t="s">
        <v>914</v>
      </c>
      <c r="F144" s="195" t="s">
        <v>915</v>
      </c>
      <c r="G144" s="196" t="s">
        <v>389</v>
      </c>
      <c r="H144" s="197">
        <v>160</v>
      </c>
      <c r="I144" s="198"/>
      <c r="J144" s="199"/>
      <c r="K144" s="200">
        <f>ROUND(P144*H144,2)</f>
        <v>0</v>
      </c>
      <c r="L144" s="195" t="s">
        <v>20</v>
      </c>
      <c r="M144" s="201"/>
      <c r="N144" s="202" t="s">
        <v>20</v>
      </c>
      <c r="O144" s="182" t="s">
        <v>40</v>
      </c>
      <c r="P144" s="183">
        <f>I144+J144</f>
        <v>0</v>
      </c>
      <c r="Q144" s="183">
        <f>ROUND(I144*H144,2)</f>
        <v>0</v>
      </c>
      <c r="R144" s="183">
        <f>ROUND(J144*H144,2)</f>
        <v>0</v>
      </c>
      <c r="S144" s="62"/>
      <c r="T144" s="184">
        <f>S144*H144</f>
        <v>0</v>
      </c>
      <c r="U144" s="184">
        <v>0</v>
      </c>
      <c r="V144" s="184">
        <f>U144*H144</f>
        <v>0</v>
      </c>
      <c r="W144" s="184">
        <v>0</v>
      </c>
      <c r="X144" s="185">
        <f>W144*H144</f>
        <v>0</v>
      </c>
      <c r="Y144" s="32"/>
      <c r="Z144" s="32"/>
      <c r="AA144" s="32"/>
      <c r="AB144" s="32"/>
      <c r="AC144" s="32"/>
      <c r="AD144" s="32"/>
      <c r="AE144" s="32"/>
      <c r="AR144" s="186" t="s">
        <v>165</v>
      </c>
      <c r="AT144" s="186" t="s">
        <v>162</v>
      </c>
      <c r="AU144" s="186" t="s">
        <v>81</v>
      </c>
      <c r="AY144" s="15" t="s">
        <v>147</v>
      </c>
      <c r="BE144" s="187">
        <f>IF(O144="základní",K144,0)</f>
        <v>0</v>
      </c>
      <c r="BF144" s="187">
        <f>IF(O144="snížená",K144,0)</f>
        <v>0</v>
      </c>
      <c r="BG144" s="187">
        <f>IF(O144="zákl. přenesená",K144,0)</f>
        <v>0</v>
      </c>
      <c r="BH144" s="187">
        <f>IF(O144="sníž. přenesená",K144,0)</f>
        <v>0</v>
      </c>
      <c r="BI144" s="187">
        <f>IF(O144="nulová",K144,0)</f>
        <v>0</v>
      </c>
      <c r="BJ144" s="15" t="s">
        <v>79</v>
      </c>
      <c r="BK144" s="187">
        <f>ROUND(P144*H144,2)</f>
        <v>0</v>
      </c>
      <c r="BL144" s="15" t="s">
        <v>157</v>
      </c>
      <c r="BM144" s="186" t="s">
        <v>972</v>
      </c>
    </row>
    <row r="145" spans="1:65" s="2" customFormat="1" ht="33.049999999999997" customHeight="1">
      <c r="A145" s="32"/>
      <c r="B145" s="33"/>
      <c r="C145" s="174" t="s">
        <v>276</v>
      </c>
      <c r="D145" s="174" t="s">
        <v>152</v>
      </c>
      <c r="E145" s="175" t="s">
        <v>917</v>
      </c>
      <c r="F145" s="176" t="s">
        <v>918</v>
      </c>
      <c r="G145" s="177" t="s">
        <v>155</v>
      </c>
      <c r="H145" s="178">
        <v>160</v>
      </c>
      <c r="I145" s="179"/>
      <c r="J145" s="179"/>
      <c r="K145" s="180">
        <f>ROUND(P145*H145,2)</f>
        <v>0</v>
      </c>
      <c r="L145" s="176" t="s">
        <v>156</v>
      </c>
      <c r="M145" s="37"/>
      <c r="N145" s="181" t="s">
        <v>20</v>
      </c>
      <c r="O145" s="182" t="s">
        <v>40</v>
      </c>
      <c r="P145" s="183">
        <f>I145+J145</f>
        <v>0</v>
      </c>
      <c r="Q145" s="183">
        <f>ROUND(I145*H145,2)</f>
        <v>0</v>
      </c>
      <c r="R145" s="183">
        <f>ROUND(J145*H145,2)</f>
        <v>0</v>
      </c>
      <c r="S145" s="62"/>
      <c r="T145" s="184">
        <f>S145*H145</f>
        <v>0</v>
      </c>
      <c r="U145" s="184">
        <v>0</v>
      </c>
      <c r="V145" s="184">
        <f>U145*H145</f>
        <v>0</v>
      </c>
      <c r="W145" s="184">
        <v>0</v>
      </c>
      <c r="X145" s="185">
        <f>W145*H145</f>
        <v>0</v>
      </c>
      <c r="Y145" s="32"/>
      <c r="Z145" s="32"/>
      <c r="AA145" s="32"/>
      <c r="AB145" s="32"/>
      <c r="AC145" s="32"/>
      <c r="AD145" s="32"/>
      <c r="AE145" s="32"/>
      <c r="AR145" s="186" t="s">
        <v>157</v>
      </c>
      <c r="AT145" s="186" t="s">
        <v>152</v>
      </c>
      <c r="AU145" s="186" t="s">
        <v>81</v>
      </c>
      <c r="AY145" s="15" t="s">
        <v>147</v>
      </c>
      <c r="BE145" s="187">
        <f>IF(O145="základní",K145,0)</f>
        <v>0</v>
      </c>
      <c r="BF145" s="187">
        <f>IF(O145="snížená",K145,0)</f>
        <v>0</v>
      </c>
      <c r="BG145" s="187">
        <f>IF(O145="zákl. přenesená",K145,0)</f>
        <v>0</v>
      </c>
      <c r="BH145" s="187">
        <f>IF(O145="sníž. přenesená",K145,0)</f>
        <v>0</v>
      </c>
      <c r="BI145" s="187">
        <f>IF(O145="nulová",K145,0)</f>
        <v>0</v>
      </c>
      <c r="BJ145" s="15" t="s">
        <v>79</v>
      </c>
      <c r="BK145" s="187">
        <f>ROUND(P145*H145,2)</f>
        <v>0</v>
      </c>
      <c r="BL145" s="15" t="s">
        <v>157</v>
      </c>
      <c r="BM145" s="186" t="s">
        <v>973</v>
      </c>
    </row>
    <row r="146" spans="1:65" s="2" customFormat="1" ht="10.65">
      <c r="A146" s="32"/>
      <c r="B146" s="33"/>
      <c r="C146" s="34"/>
      <c r="D146" s="188" t="s">
        <v>160</v>
      </c>
      <c r="E146" s="34"/>
      <c r="F146" s="189" t="s">
        <v>920</v>
      </c>
      <c r="G146" s="34"/>
      <c r="H146" s="34"/>
      <c r="I146" s="190"/>
      <c r="J146" s="190"/>
      <c r="K146" s="34"/>
      <c r="L146" s="34"/>
      <c r="M146" s="37"/>
      <c r="N146" s="191"/>
      <c r="O146" s="192"/>
      <c r="P146" s="62"/>
      <c r="Q146" s="62"/>
      <c r="R146" s="62"/>
      <c r="S146" s="62"/>
      <c r="T146" s="62"/>
      <c r="U146" s="62"/>
      <c r="V146" s="62"/>
      <c r="W146" s="62"/>
      <c r="X146" s="63"/>
      <c r="Y146" s="32"/>
      <c r="Z146" s="32"/>
      <c r="AA146" s="32"/>
      <c r="AB146" s="32"/>
      <c r="AC146" s="32"/>
      <c r="AD146" s="32"/>
      <c r="AE146" s="32"/>
      <c r="AT146" s="15" t="s">
        <v>160</v>
      </c>
      <c r="AU146" s="15" t="s">
        <v>81</v>
      </c>
    </row>
    <row r="147" spans="1:65" s="2" customFormat="1" ht="24.1" customHeight="1">
      <c r="A147" s="32"/>
      <c r="B147" s="33"/>
      <c r="C147" s="193" t="s">
        <v>280</v>
      </c>
      <c r="D147" s="193" t="s">
        <v>162</v>
      </c>
      <c r="E147" s="194" t="s">
        <v>921</v>
      </c>
      <c r="F147" s="195" t="s">
        <v>922</v>
      </c>
      <c r="G147" s="196" t="s">
        <v>595</v>
      </c>
      <c r="H147" s="197">
        <v>160</v>
      </c>
      <c r="I147" s="198"/>
      <c r="J147" s="199"/>
      <c r="K147" s="200">
        <f>ROUND(P147*H147,2)</f>
        <v>0</v>
      </c>
      <c r="L147" s="195" t="s">
        <v>20</v>
      </c>
      <c r="M147" s="201"/>
      <c r="N147" s="202" t="s">
        <v>20</v>
      </c>
      <c r="O147" s="182" t="s">
        <v>40</v>
      </c>
      <c r="P147" s="183">
        <f>I147+J147</f>
        <v>0</v>
      </c>
      <c r="Q147" s="183">
        <f>ROUND(I147*H147,2)</f>
        <v>0</v>
      </c>
      <c r="R147" s="183">
        <f>ROUND(J147*H147,2)</f>
        <v>0</v>
      </c>
      <c r="S147" s="62"/>
      <c r="T147" s="184">
        <f>S147*H147</f>
        <v>0</v>
      </c>
      <c r="U147" s="184">
        <v>0</v>
      </c>
      <c r="V147" s="184">
        <f>U147*H147</f>
        <v>0</v>
      </c>
      <c r="W147" s="184">
        <v>0</v>
      </c>
      <c r="X147" s="185">
        <f>W147*H147</f>
        <v>0</v>
      </c>
      <c r="Y147" s="32"/>
      <c r="Z147" s="32"/>
      <c r="AA147" s="32"/>
      <c r="AB147" s="32"/>
      <c r="AC147" s="32"/>
      <c r="AD147" s="32"/>
      <c r="AE147" s="32"/>
      <c r="AR147" s="186" t="s">
        <v>165</v>
      </c>
      <c r="AT147" s="186" t="s">
        <v>162</v>
      </c>
      <c r="AU147" s="186" t="s">
        <v>81</v>
      </c>
      <c r="AY147" s="15" t="s">
        <v>147</v>
      </c>
      <c r="BE147" s="187">
        <f>IF(O147="základní",K147,0)</f>
        <v>0</v>
      </c>
      <c r="BF147" s="187">
        <f>IF(O147="snížená",K147,0)</f>
        <v>0</v>
      </c>
      <c r="BG147" s="187">
        <f>IF(O147="zákl. přenesená",K147,0)</f>
        <v>0</v>
      </c>
      <c r="BH147" s="187">
        <f>IF(O147="sníž. přenesená",K147,0)</f>
        <v>0</v>
      </c>
      <c r="BI147" s="187">
        <f>IF(O147="nulová",K147,0)</f>
        <v>0</v>
      </c>
      <c r="BJ147" s="15" t="s">
        <v>79</v>
      </c>
      <c r="BK147" s="187">
        <f>ROUND(P147*H147,2)</f>
        <v>0</v>
      </c>
      <c r="BL147" s="15" t="s">
        <v>157</v>
      </c>
      <c r="BM147" s="186" t="s">
        <v>974</v>
      </c>
    </row>
    <row r="148" spans="1:65" s="12" customFormat="1" ht="22.85" customHeight="1">
      <c r="B148" s="157"/>
      <c r="C148" s="158"/>
      <c r="D148" s="159" t="s">
        <v>70</v>
      </c>
      <c r="E148" s="172" t="s">
        <v>975</v>
      </c>
      <c r="F148" s="172" t="s">
        <v>925</v>
      </c>
      <c r="G148" s="158"/>
      <c r="H148" s="158"/>
      <c r="I148" s="161"/>
      <c r="J148" s="161"/>
      <c r="K148" s="173">
        <f>BK148</f>
        <v>0</v>
      </c>
      <c r="L148" s="158"/>
      <c r="M148" s="163"/>
      <c r="N148" s="164"/>
      <c r="O148" s="165"/>
      <c r="P148" s="165"/>
      <c r="Q148" s="166">
        <f>SUM(Q149:Q152)</f>
        <v>0</v>
      </c>
      <c r="R148" s="166">
        <f>SUM(R149:R152)</f>
        <v>0</v>
      </c>
      <c r="S148" s="165"/>
      <c r="T148" s="167">
        <f>SUM(T149:T152)</f>
        <v>0</v>
      </c>
      <c r="U148" s="165"/>
      <c r="V148" s="167">
        <f>SUM(V149:V152)</f>
        <v>0</v>
      </c>
      <c r="W148" s="165"/>
      <c r="X148" s="168">
        <f>SUM(X149:X152)</f>
        <v>0</v>
      </c>
      <c r="AR148" s="169" t="s">
        <v>79</v>
      </c>
      <c r="AT148" s="170" t="s">
        <v>70</v>
      </c>
      <c r="AU148" s="170" t="s">
        <v>79</v>
      </c>
      <c r="AY148" s="169" t="s">
        <v>147</v>
      </c>
      <c r="BK148" s="171">
        <f>SUM(BK149:BK152)</f>
        <v>0</v>
      </c>
    </row>
    <row r="149" spans="1:65" s="2" customFormat="1" ht="37.9" customHeight="1">
      <c r="A149" s="32"/>
      <c r="B149" s="33"/>
      <c r="C149" s="174" t="s">
        <v>282</v>
      </c>
      <c r="D149" s="174" t="s">
        <v>152</v>
      </c>
      <c r="E149" s="175" t="s">
        <v>926</v>
      </c>
      <c r="F149" s="176" t="s">
        <v>927</v>
      </c>
      <c r="G149" s="177" t="s">
        <v>155</v>
      </c>
      <c r="H149" s="178">
        <v>8</v>
      </c>
      <c r="I149" s="179"/>
      <c r="J149" s="179"/>
      <c r="K149" s="180">
        <f>ROUND(P149*H149,2)</f>
        <v>0</v>
      </c>
      <c r="L149" s="176" t="s">
        <v>156</v>
      </c>
      <c r="M149" s="37"/>
      <c r="N149" s="181" t="s">
        <v>20</v>
      </c>
      <c r="O149" s="182" t="s">
        <v>40</v>
      </c>
      <c r="P149" s="183">
        <f>I149+J149</f>
        <v>0</v>
      </c>
      <c r="Q149" s="183">
        <f>ROUND(I149*H149,2)</f>
        <v>0</v>
      </c>
      <c r="R149" s="183">
        <f>ROUND(J149*H149,2)</f>
        <v>0</v>
      </c>
      <c r="S149" s="62"/>
      <c r="T149" s="184">
        <f>S149*H149</f>
        <v>0</v>
      </c>
      <c r="U149" s="184">
        <v>0</v>
      </c>
      <c r="V149" s="184">
        <f>U149*H149</f>
        <v>0</v>
      </c>
      <c r="W149" s="184">
        <v>0</v>
      </c>
      <c r="X149" s="185">
        <f>W149*H149</f>
        <v>0</v>
      </c>
      <c r="Y149" s="32"/>
      <c r="Z149" s="32"/>
      <c r="AA149" s="32"/>
      <c r="AB149" s="32"/>
      <c r="AC149" s="32"/>
      <c r="AD149" s="32"/>
      <c r="AE149" s="32"/>
      <c r="AR149" s="186" t="s">
        <v>172</v>
      </c>
      <c r="AT149" s="186" t="s">
        <v>152</v>
      </c>
      <c r="AU149" s="186" t="s">
        <v>81</v>
      </c>
      <c r="AY149" s="15" t="s">
        <v>147</v>
      </c>
      <c r="BE149" s="187">
        <f>IF(O149="základní",K149,0)</f>
        <v>0</v>
      </c>
      <c r="BF149" s="187">
        <f>IF(O149="snížená",K149,0)</f>
        <v>0</v>
      </c>
      <c r="BG149" s="187">
        <f>IF(O149="zákl. přenesená",K149,0)</f>
        <v>0</v>
      </c>
      <c r="BH149" s="187">
        <f>IF(O149="sníž. přenesená",K149,0)</f>
        <v>0</v>
      </c>
      <c r="BI149" s="187">
        <f>IF(O149="nulová",K149,0)</f>
        <v>0</v>
      </c>
      <c r="BJ149" s="15" t="s">
        <v>79</v>
      </c>
      <c r="BK149" s="187">
        <f>ROUND(P149*H149,2)</f>
        <v>0</v>
      </c>
      <c r="BL149" s="15" t="s">
        <v>172</v>
      </c>
      <c r="BM149" s="186" t="s">
        <v>976</v>
      </c>
    </row>
    <row r="150" spans="1:65" s="2" customFormat="1" ht="10.65">
      <c r="A150" s="32"/>
      <c r="B150" s="33"/>
      <c r="C150" s="34"/>
      <c r="D150" s="188" t="s">
        <v>160</v>
      </c>
      <c r="E150" s="34"/>
      <c r="F150" s="189" t="s">
        <v>929</v>
      </c>
      <c r="G150" s="34"/>
      <c r="H150" s="34"/>
      <c r="I150" s="190"/>
      <c r="J150" s="190"/>
      <c r="K150" s="34"/>
      <c r="L150" s="34"/>
      <c r="M150" s="37"/>
      <c r="N150" s="191"/>
      <c r="O150" s="192"/>
      <c r="P150" s="62"/>
      <c r="Q150" s="62"/>
      <c r="R150" s="62"/>
      <c r="S150" s="62"/>
      <c r="T150" s="62"/>
      <c r="U150" s="62"/>
      <c r="V150" s="62"/>
      <c r="W150" s="62"/>
      <c r="X150" s="63"/>
      <c r="Y150" s="32"/>
      <c r="Z150" s="32"/>
      <c r="AA150" s="32"/>
      <c r="AB150" s="32"/>
      <c r="AC150" s="32"/>
      <c r="AD150" s="32"/>
      <c r="AE150" s="32"/>
      <c r="AT150" s="15" t="s">
        <v>160</v>
      </c>
      <c r="AU150" s="15" t="s">
        <v>81</v>
      </c>
    </row>
    <row r="151" spans="1:65" s="2" customFormat="1" ht="37.9" customHeight="1">
      <c r="A151" s="32"/>
      <c r="B151" s="33"/>
      <c r="C151" s="193" t="s">
        <v>286</v>
      </c>
      <c r="D151" s="193" t="s">
        <v>162</v>
      </c>
      <c r="E151" s="194" t="s">
        <v>930</v>
      </c>
      <c r="F151" s="195" t="s">
        <v>931</v>
      </c>
      <c r="G151" s="196" t="s">
        <v>595</v>
      </c>
      <c r="H151" s="197">
        <v>8</v>
      </c>
      <c r="I151" s="198"/>
      <c r="J151" s="199"/>
      <c r="K151" s="200">
        <f>ROUND(P151*H151,2)</f>
        <v>0</v>
      </c>
      <c r="L151" s="195" t="s">
        <v>20</v>
      </c>
      <c r="M151" s="201"/>
      <c r="N151" s="202" t="s">
        <v>20</v>
      </c>
      <c r="O151" s="182" t="s">
        <v>40</v>
      </c>
      <c r="P151" s="183">
        <f>I151+J151</f>
        <v>0</v>
      </c>
      <c r="Q151" s="183">
        <f>ROUND(I151*H151,2)</f>
        <v>0</v>
      </c>
      <c r="R151" s="183">
        <f>ROUND(J151*H151,2)</f>
        <v>0</v>
      </c>
      <c r="S151" s="62"/>
      <c r="T151" s="184">
        <f>S151*H151</f>
        <v>0</v>
      </c>
      <c r="U151" s="184">
        <v>0</v>
      </c>
      <c r="V151" s="184">
        <f>U151*H151</f>
        <v>0</v>
      </c>
      <c r="W151" s="184">
        <v>0</v>
      </c>
      <c r="X151" s="185">
        <f>W151*H151</f>
        <v>0</v>
      </c>
      <c r="Y151" s="32"/>
      <c r="Z151" s="32"/>
      <c r="AA151" s="32"/>
      <c r="AB151" s="32"/>
      <c r="AC151" s="32"/>
      <c r="AD151" s="32"/>
      <c r="AE151" s="32"/>
      <c r="AR151" s="186" t="s">
        <v>191</v>
      </c>
      <c r="AT151" s="186" t="s">
        <v>162</v>
      </c>
      <c r="AU151" s="186" t="s">
        <v>81</v>
      </c>
      <c r="AY151" s="15" t="s">
        <v>147</v>
      </c>
      <c r="BE151" s="187">
        <f>IF(O151="základní",K151,0)</f>
        <v>0</v>
      </c>
      <c r="BF151" s="187">
        <f>IF(O151="snížená",K151,0)</f>
        <v>0</v>
      </c>
      <c r="BG151" s="187">
        <f>IF(O151="zákl. přenesená",K151,0)</f>
        <v>0</v>
      </c>
      <c r="BH151" s="187">
        <f>IF(O151="sníž. přenesená",K151,0)</f>
        <v>0</v>
      </c>
      <c r="BI151" s="187">
        <f>IF(O151="nulová",K151,0)</f>
        <v>0</v>
      </c>
      <c r="BJ151" s="15" t="s">
        <v>79</v>
      </c>
      <c r="BK151" s="187">
        <f>ROUND(P151*H151,2)</f>
        <v>0</v>
      </c>
      <c r="BL151" s="15" t="s">
        <v>172</v>
      </c>
      <c r="BM151" s="186" t="s">
        <v>977</v>
      </c>
    </row>
    <row r="152" spans="1:65" s="2" customFormat="1" ht="37.9" customHeight="1">
      <c r="A152" s="32"/>
      <c r="B152" s="33"/>
      <c r="C152" s="193" t="s">
        <v>292</v>
      </c>
      <c r="D152" s="193" t="s">
        <v>162</v>
      </c>
      <c r="E152" s="194" t="s">
        <v>933</v>
      </c>
      <c r="F152" s="195" t="s">
        <v>934</v>
      </c>
      <c r="G152" s="196" t="s">
        <v>595</v>
      </c>
      <c r="H152" s="197">
        <v>8</v>
      </c>
      <c r="I152" s="198"/>
      <c r="J152" s="199"/>
      <c r="K152" s="200">
        <f>ROUND(P152*H152,2)</f>
        <v>0</v>
      </c>
      <c r="L152" s="195" t="s">
        <v>20</v>
      </c>
      <c r="M152" s="201"/>
      <c r="N152" s="202" t="s">
        <v>20</v>
      </c>
      <c r="O152" s="182" t="s">
        <v>40</v>
      </c>
      <c r="P152" s="183">
        <f>I152+J152</f>
        <v>0</v>
      </c>
      <c r="Q152" s="183">
        <f>ROUND(I152*H152,2)</f>
        <v>0</v>
      </c>
      <c r="R152" s="183">
        <f>ROUND(J152*H152,2)</f>
        <v>0</v>
      </c>
      <c r="S152" s="62"/>
      <c r="T152" s="184">
        <f>S152*H152</f>
        <v>0</v>
      </c>
      <c r="U152" s="184">
        <v>0</v>
      </c>
      <c r="V152" s="184">
        <f>U152*H152</f>
        <v>0</v>
      </c>
      <c r="W152" s="184">
        <v>0</v>
      </c>
      <c r="X152" s="185">
        <f>W152*H152</f>
        <v>0</v>
      </c>
      <c r="Y152" s="32"/>
      <c r="Z152" s="32"/>
      <c r="AA152" s="32"/>
      <c r="AB152" s="32"/>
      <c r="AC152" s="32"/>
      <c r="AD152" s="32"/>
      <c r="AE152" s="32"/>
      <c r="AR152" s="186" t="s">
        <v>191</v>
      </c>
      <c r="AT152" s="186" t="s">
        <v>162</v>
      </c>
      <c r="AU152" s="186" t="s">
        <v>81</v>
      </c>
      <c r="AY152" s="15" t="s">
        <v>147</v>
      </c>
      <c r="BE152" s="187">
        <f>IF(O152="základní",K152,0)</f>
        <v>0</v>
      </c>
      <c r="BF152" s="187">
        <f>IF(O152="snížená",K152,0)</f>
        <v>0</v>
      </c>
      <c r="BG152" s="187">
        <f>IF(O152="zákl. přenesená",K152,0)</f>
        <v>0</v>
      </c>
      <c r="BH152" s="187">
        <f>IF(O152="sníž. přenesená",K152,0)</f>
        <v>0</v>
      </c>
      <c r="BI152" s="187">
        <f>IF(O152="nulová",K152,0)</f>
        <v>0</v>
      </c>
      <c r="BJ152" s="15" t="s">
        <v>79</v>
      </c>
      <c r="BK152" s="187">
        <f>ROUND(P152*H152,2)</f>
        <v>0</v>
      </c>
      <c r="BL152" s="15" t="s">
        <v>172</v>
      </c>
      <c r="BM152" s="186" t="s">
        <v>978</v>
      </c>
    </row>
    <row r="153" spans="1:65" s="12" customFormat="1" ht="22.85" customHeight="1">
      <c r="B153" s="157"/>
      <c r="C153" s="158"/>
      <c r="D153" s="159" t="s">
        <v>70</v>
      </c>
      <c r="E153" s="172" t="s">
        <v>979</v>
      </c>
      <c r="F153" s="172" t="s">
        <v>980</v>
      </c>
      <c r="G153" s="158"/>
      <c r="H153" s="158"/>
      <c r="I153" s="161"/>
      <c r="J153" s="161"/>
      <c r="K153" s="173">
        <f>BK153</f>
        <v>0</v>
      </c>
      <c r="L153" s="158"/>
      <c r="M153" s="163"/>
      <c r="N153" s="164"/>
      <c r="O153" s="165"/>
      <c r="P153" s="165"/>
      <c r="Q153" s="166">
        <f>SUM(Q154:Q158)</f>
        <v>0</v>
      </c>
      <c r="R153" s="166">
        <f>SUM(R154:R158)</f>
        <v>0</v>
      </c>
      <c r="S153" s="165"/>
      <c r="T153" s="167">
        <f>SUM(T154:T158)</f>
        <v>0</v>
      </c>
      <c r="U153" s="165"/>
      <c r="V153" s="167">
        <f>SUM(V154:V158)</f>
        <v>0</v>
      </c>
      <c r="W153" s="165"/>
      <c r="X153" s="168">
        <f>SUM(X154:X158)</f>
        <v>0</v>
      </c>
      <c r="AR153" s="169" t="s">
        <v>79</v>
      </c>
      <c r="AT153" s="170" t="s">
        <v>70</v>
      </c>
      <c r="AU153" s="170" t="s">
        <v>79</v>
      </c>
      <c r="AY153" s="169" t="s">
        <v>147</v>
      </c>
      <c r="BK153" s="171">
        <f>SUM(BK154:BK158)</f>
        <v>0</v>
      </c>
    </row>
    <row r="154" spans="1:65" s="2" customFormat="1" ht="24.1" customHeight="1">
      <c r="A154" s="32"/>
      <c r="B154" s="33"/>
      <c r="C154" s="174" t="s">
        <v>298</v>
      </c>
      <c r="D154" s="174" t="s">
        <v>152</v>
      </c>
      <c r="E154" s="175" t="s">
        <v>938</v>
      </c>
      <c r="F154" s="176" t="s">
        <v>939</v>
      </c>
      <c r="G154" s="177" t="s">
        <v>735</v>
      </c>
      <c r="H154" s="178">
        <v>5</v>
      </c>
      <c r="I154" s="179"/>
      <c r="J154" s="179"/>
      <c r="K154" s="180">
        <f>ROUND(P154*H154,2)</f>
        <v>0</v>
      </c>
      <c r="L154" s="176" t="s">
        <v>156</v>
      </c>
      <c r="M154" s="37"/>
      <c r="N154" s="181" t="s">
        <v>20</v>
      </c>
      <c r="O154" s="182" t="s">
        <v>40</v>
      </c>
      <c r="P154" s="183">
        <f>I154+J154</f>
        <v>0</v>
      </c>
      <c r="Q154" s="183">
        <f>ROUND(I154*H154,2)</f>
        <v>0</v>
      </c>
      <c r="R154" s="183">
        <f>ROUND(J154*H154,2)</f>
        <v>0</v>
      </c>
      <c r="S154" s="62"/>
      <c r="T154" s="184">
        <f>S154*H154</f>
        <v>0</v>
      </c>
      <c r="U154" s="184">
        <v>0</v>
      </c>
      <c r="V154" s="184">
        <f>U154*H154</f>
        <v>0</v>
      </c>
      <c r="W154" s="184">
        <v>0</v>
      </c>
      <c r="X154" s="185">
        <f>W154*H154</f>
        <v>0</v>
      </c>
      <c r="Y154" s="32"/>
      <c r="Z154" s="32"/>
      <c r="AA154" s="32"/>
      <c r="AB154" s="32"/>
      <c r="AC154" s="32"/>
      <c r="AD154" s="32"/>
      <c r="AE154" s="32"/>
      <c r="AR154" s="186" t="s">
        <v>172</v>
      </c>
      <c r="AT154" s="186" t="s">
        <v>152</v>
      </c>
      <c r="AU154" s="186" t="s">
        <v>81</v>
      </c>
      <c r="AY154" s="15" t="s">
        <v>147</v>
      </c>
      <c r="BE154" s="187">
        <f>IF(O154="základní",K154,0)</f>
        <v>0</v>
      </c>
      <c r="BF154" s="187">
        <f>IF(O154="snížená",K154,0)</f>
        <v>0</v>
      </c>
      <c r="BG154" s="187">
        <f>IF(O154="zákl. přenesená",K154,0)</f>
        <v>0</v>
      </c>
      <c r="BH154" s="187">
        <f>IF(O154="sníž. přenesená",K154,0)</f>
        <v>0</v>
      </c>
      <c r="BI154" s="187">
        <f>IF(O154="nulová",K154,0)</f>
        <v>0</v>
      </c>
      <c r="BJ154" s="15" t="s">
        <v>79</v>
      </c>
      <c r="BK154" s="187">
        <f>ROUND(P154*H154,2)</f>
        <v>0</v>
      </c>
      <c r="BL154" s="15" t="s">
        <v>172</v>
      </c>
      <c r="BM154" s="186" t="s">
        <v>981</v>
      </c>
    </row>
    <row r="155" spans="1:65" s="2" customFormat="1" ht="10.65">
      <c r="A155" s="32"/>
      <c r="B155" s="33"/>
      <c r="C155" s="34"/>
      <c r="D155" s="188" t="s">
        <v>160</v>
      </c>
      <c r="E155" s="34"/>
      <c r="F155" s="189" t="s">
        <v>941</v>
      </c>
      <c r="G155" s="34"/>
      <c r="H155" s="34"/>
      <c r="I155" s="190"/>
      <c r="J155" s="190"/>
      <c r="K155" s="34"/>
      <c r="L155" s="34"/>
      <c r="M155" s="37"/>
      <c r="N155" s="191"/>
      <c r="O155" s="192"/>
      <c r="P155" s="62"/>
      <c r="Q155" s="62"/>
      <c r="R155" s="62"/>
      <c r="S155" s="62"/>
      <c r="T155" s="62"/>
      <c r="U155" s="62"/>
      <c r="V155" s="62"/>
      <c r="W155" s="62"/>
      <c r="X155" s="63"/>
      <c r="Y155" s="32"/>
      <c r="Z155" s="32"/>
      <c r="AA155" s="32"/>
      <c r="AB155" s="32"/>
      <c r="AC155" s="32"/>
      <c r="AD155" s="32"/>
      <c r="AE155" s="32"/>
      <c r="AT155" s="15" t="s">
        <v>160</v>
      </c>
      <c r="AU155" s="15" t="s">
        <v>81</v>
      </c>
    </row>
    <row r="156" spans="1:65" s="2" customFormat="1" ht="16.45" customHeight="1">
      <c r="A156" s="32"/>
      <c r="B156" s="33"/>
      <c r="C156" s="174" t="s">
        <v>300</v>
      </c>
      <c r="D156" s="174" t="s">
        <v>152</v>
      </c>
      <c r="E156" s="175" t="s">
        <v>942</v>
      </c>
      <c r="F156" s="176" t="s">
        <v>801</v>
      </c>
      <c r="G156" s="177" t="s">
        <v>943</v>
      </c>
      <c r="H156" s="178">
        <v>2</v>
      </c>
      <c r="I156" s="179"/>
      <c r="J156" s="179"/>
      <c r="K156" s="180">
        <f>ROUND(P156*H156,2)</f>
        <v>0</v>
      </c>
      <c r="L156" s="176" t="s">
        <v>20</v>
      </c>
      <c r="M156" s="37"/>
      <c r="N156" s="181" t="s">
        <v>20</v>
      </c>
      <c r="O156" s="182" t="s">
        <v>40</v>
      </c>
      <c r="P156" s="183">
        <f>I156+J156</f>
        <v>0</v>
      </c>
      <c r="Q156" s="183">
        <f>ROUND(I156*H156,2)</f>
        <v>0</v>
      </c>
      <c r="R156" s="183">
        <f>ROUND(J156*H156,2)</f>
        <v>0</v>
      </c>
      <c r="S156" s="62"/>
      <c r="T156" s="184">
        <f>S156*H156</f>
        <v>0</v>
      </c>
      <c r="U156" s="184">
        <v>0</v>
      </c>
      <c r="V156" s="184">
        <f>U156*H156</f>
        <v>0</v>
      </c>
      <c r="W156" s="184">
        <v>0</v>
      </c>
      <c r="X156" s="185">
        <f>W156*H156</f>
        <v>0</v>
      </c>
      <c r="Y156" s="32"/>
      <c r="Z156" s="32"/>
      <c r="AA156" s="32"/>
      <c r="AB156" s="32"/>
      <c r="AC156" s="32"/>
      <c r="AD156" s="32"/>
      <c r="AE156" s="32"/>
      <c r="AR156" s="186" t="s">
        <v>803</v>
      </c>
      <c r="AT156" s="186" t="s">
        <v>152</v>
      </c>
      <c r="AU156" s="186" t="s">
        <v>81</v>
      </c>
      <c r="AY156" s="15" t="s">
        <v>147</v>
      </c>
      <c r="BE156" s="187">
        <f>IF(O156="základní",K156,0)</f>
        <v>0</v>
      </c>
      <c r="BF156" s="187">
        <f>IF(O156="snížená",K156,0)</f>
        <v>0</v>
      </c>
      <c r="BG156" s="187">
        <f>IF(O156="zákl. přenesená",K156,0)</f>
        <v>0</v>
      </c>
      <c r="BH156" s="187">
        <f>IF(O156="sníž. přenesená",K156,0)</f>
        <v>0</v>
      </c>
      <c r="BI156" s="187">
        <f>IF(O156="nulová",K156,0)</f>
        <v>0</v>
      </c>
      <c r="BJ156" s="15" t="s">
        <v>79</v>
      </c>
      <c r="BK156" s="187">
        <f>ROUND(P156*H156,2)</f>
        <v>0</v>
      </c>
      <c r="BL156" s="15" t="s">
        <v>803</v>
      </c>
      <c r="BM156" s="186" t="s">
        <v>982</v>
      </c>
    </row>
    <row r="157" spans="1:65" s="2" customFormat="1" ht="66.7" customHeight="1">
      <c r="A157" s="32"/>
      <c r="B157" s="33"/>
      <c r="C157" s="193" t="s">
        <v>165</v>
      </c>
      <c r="D157" s="193" t="s">
        <v>162</v>
      </c>
      <c r="E157" s="194" t="s">
        <v>945</v>
      </c>
      <c r="F157" s="195" t="s">
        <v>946</v>
      </c>
      <c r="G157" s="196" t="s">
        <v>595</v>
      </c>
      <c r="H157" s="197">
        <v>2</v>
      </c>
      <c r="I157" s="198"/>
      <c r="J157" s="199"/>
      <c r="K157" s="200">
        <f>ROUND(P157*H157,2)</f>
        <v>0</v>
      </c>
      <c r="L157" s="195" t="s">
        <v>20</v>
      </c>
      <c r="M157" s="201"/>
      <c r="N157" s="202" t="s">
        <v>20</v>
      </c>
      <c r="O157" s="182" t="s">
        <v>40</v>
      </c>
      <c r="P157" s="183">
        <f>I157+J157</f>
        <v>0</v>
      </c>
      <c r="Q157" s="183">
        <f>ROUND(I157*H157,2)</f>
        <v>0</v>
      </c>
      <c r="R157" s="183">
        <f>ROUND(J157*H157,2)</f>
        <v>0</v>
      </c>
      <c r="S157" s="62"/>
      <c r="T157" s="184">
        <f>S157*H157</f>
        <v>0</v>
      </c>
      <c r="U157" s="184">
        <v>0</v>
      </c>
      <c r="V157" s="184">
        <f>U157*H157</f>
        <v>0</v>
      </c>
      <c r="W157" s="184">
        <v>0</v>
      </c>
      <c r="X157" s="185">
        <f>W157*H157</f>
        <v>0</v>
      </c>
      <c r="Y157" s="32"/>
      <c r="Z157" s="32"/>
      <c r="AA157" s="32"/>
      <c r="AB157" s="32"/>
      <c r="AC157" s="32"/>
      <c r="AD157" s="32"/>
      <c r="AE157" s="32"/>
      <c r="AR157" s="186" t="s">
        <v>191</v>
      </c>
      <c r="AT157" s="186" t="s">
        <v>162</v>
      </c>
      <c r="AU157" s="186" t="s">
        <v>81</v>
      </c>
      <c r="AY157" s="15" t="s">
        <v>147</v>
      </c>
      <c r="BE157" s="187">
        <f>IF(O157="základní",K157,0)</f>
        <v>0</v>
      </c>
      <c r="BF157" s="187">
        <f>IF(O157="snížená",K157,0)</f>
        <v>0</v>
      </c>
      <c r="BG157" s="187">
        <f>IF(O157="zákl. přenesená",K157,0)</f>
        <v>0</v>
      </c>
      <c r="BH157" s="187">
        <f>IF(O157="sníž. přenesená",K157,0)</f>
        <v>0</v>
      </c>
      <c r="BI157" s="187">
        <f>IF(O157="nulová",K157,0)</f>
        <v>0</v>
      </c>
      <c r="BJ157" s="15" t="s">
        <v>79</v>
      </c>
      <c r="BK157" s="187">
        <f>ROUND(P157*H157,2)</f>
        <v>0</v>
      </c>
      <c r="BL157" s="15" t="s">
        <v>172</v>
      </c>
      <c r="BM157" s="186" t="s">
        <v>983</v>
      </c>
    </row>
    <row r="158" spans="1:65" s="2" customFormat="1" ht="24.1" customHeight="1">
      <c r="A158" s="32"/>
      <c r="B158" s="33"/>
      <c r="C158" s="193" t="s">
        <v>303</v>
      </c>
      <c r="D158" s="193" t="s">
        <v>162</v>
      </c>
      <c r="E158" s="194" t="s">
        <v>948</v>
      </c>
      <c r="F158" s="195" t="s">
        <v>949</v>
      </c>
      <c r="G158" s="196" t="s">
        <v>943</v>
      </c>
      <c r="H158" s="197">
        <v>1</v>
      </c>
      <c r="I158" s="198"/>
      <c r="J158" s="199"/>
      <c r="K158" s="200">
        <f>ROUND(P158*H158,2)</f>
        <v>0</v>
      </c>
      <c r="L158" s="195" t="s">
        <v>20</v>
      </c>
      <c r="M158" s="201"/>
      <c r="N158" s="202" t="s">
        <v>20</v>
      </c>
      <c r="O158" s="182" t="s">
        <v>40</v>
      </c>
      <c r="P158" s="183">
        <f>I158+J158</f>
        <v>0</v>
      </c>
      <c r="Q158" s="183">
        <f>ROUND(I158*H158,2)</f>
        <v>0</v>
      </c>
      <c r="R158" s="183">
        <f>ROUND(J158*H158,2)</f>
        <v>0</v>
      </c>
      <c r="S158" s="62"/>
      <c r="T158" s="184">
        <f>S158*H158</f>
        <v>0</v>
      </c>
      <c r="U158" s="184">
        <v>0</v>
      </c>
      <c r="V158" s="184">
        <f>U158*H158</f>
        <v>0</v>
      </c>
      <c r="W158" s="184">
        <v>0</v>
      </c>
      <c r="X158" s="185">
        <f>W158*H158</f>
        <v>0</v>
      </c>
      <c r="Y158" s="32"/>
      <c r="Z158" s="32"/>
      <c r="AA158" s="32"/>
      <c r="AB158" s="32"/>
      <c r="AC158" s="32"/>
      <c r="AD158" s="32"/>
      <c r="AE158" s="32"/>
      <c r="AR158" s="186" t="s">
        <v>191</v>
      </c>
      <c r="AT158" s="186" t="s">
        <v>162</v>
      </c>
      <c r="AU158" s="186" t="s">
        <v>81</v>
      </c>
      <c r="AY158" s="15" t="s">
        <v>147</v>
      </c>
      <c r="BE158" s="187">
        <f>IF(O158="základní",K158,0)</f>
        <v>0</v>
      </c>
      <c r="BF158" s="187">
        <f>IF(O158="snížená",K158,0)</f>
        <v>0</v>
      </c>
      <c r="BG158" s="187">
        <f>IF(O158="zákl. přenesená",K158,0)</f>
        <v>0</v>
      </c>
      <c r="BH158" s="187">
        <f>IF(O158="sníž. přenesená",K158,0)</f>
        <v>0</v>
      </c>
      <c r="BI158" s="187">
        <f>IF(O158="nulová",K158,0)</f>
        <v>0</v>
      </c>
      <c r="BJ158" s="15" t="s">
        <v>79</v>
      </c>
      <c r="BK158" s="187">
        <f>ROUND(P158*H158,2)</f>
        <v>0</v>
      </c>
      <c r="BL158" s="15" t="s">
        <v>172</v>
      </c>
      <c r="BM158" s="186" t="s">
        <v>984</v>
      </c>
    </row>
    <row r="159" spans="1:65" s="12" customFormat="1" ht="25.85" customHeight="1">
      <c r="B159" s="157"/>
      <c r="C159" s="158"/>
      <c r="D159" s="159" t="s">
        <v>70</v>
      </c>
      <c r="E159" s="160" t="s">
        <v>70</v>
      </c>
      <c r="F159" s="160" t="s">
        <v>985</v>
      </c>
      <c r="G159" s="158"/>
      <c r="H159" s="158"/>
      <c r="I159" s="161"/>
      <c r="J159" s="161"/>
      <c r="K159" s="162">
        <f>BK159</f>
        <v>0</v>
      </c>
      <c r="L159" s="158"/>
      <c r="M159" s="163"/>
      <c r="N159" s="164"/>
      <c r="O159" s="165"/>
      <c r="P159" s="165"/>
      <c r="Q159" s="166">
        <f>Q160+Q170+Q175</f>
        <v>0</v>
      </c>
      <c r="R159" s="166">
        <f>R160+R170+R175</f>
        <v>0</v>
      </c>
      <c r="S159" s="165"/>
      <c r="T159" s="167">
        <f>T160+T170+T175</f>
        <v>0</v>
      </c>
      <c r="U159" s="165"/>
      <c r="V159" s="167">
        <f>V160+V170+V175</f>
        <v>0</v>
      </c>
      <c r="W159" s="165"/>
      <c r="X159" s="168">
        <f>X160+X170+X175</f>
        <v>0</v>
      </c>
      <c r="AR159" s="169" t="s">
        <v>79</v>
      </c>
      <c r="AT159" s="170" t="s">
        <v>70</v>
      </c>
      <c r="AU159" s="170" t="s">
        <v>71</v>
      </c>
      <c r="AY159" s="169" t="s">
        <v>147</v>
      </c>
      <c r="BK159" s="171">
        <f>BK160+BK170+BK175</f>
        <v>0</v>
      </c>
    </row>
    <row r="160" spans="1:65" s="12" customFormat="1" ht="22.85" customHeight="1">
      <c r="B160" s="157"/>
      <c r="C160" s="158"/>
      <c r="D160" s="159" t="s">
        <v>70</v>
      </c>
      <c r="E160" s="172" t="s">
        <v>986</v>
      </c>
      <c r="F160" s="172" t="s">
        <v>909</v>
      </c>
      <c r="G160" s="158"/>
      <c r="H160" s="158"/>
      <c r="I160" s="161"/>
      <c r="J160" s="161"/>
      <c r="K160" s="173">
        <f>BK160</f>
        <v>0</v>
      </c>
      <c r="L160" s="158"/>
      <c r="M160" s="163"/>
      <c r="N160" s="164"/>
      <c r="O160" s="165"/>
      <c r="P160" s="165"/>
      <c r="Q160" s="166">
        <f>SUM(Q161:Q169)</f>
        <v>0</v>
      </c>
      <c r="R160" s="166">
        <f>SUM(R161:R169)</f>
        <v>0</v>
      </c>
      <c r="S160" s="165"/>
      <c r="T160" s="167">
        <f>SUM(T161:T169)</f>
        <v>0</v>
      </c>
      <c r="U160" s="165"/>
      <c r="V160" s="167">
        <f>SUM(V161:V169)</f>
        <v>0</v>
      </c>
      <c r="W160" s="165"/>
      <c r="X160" s="168">
        <f>SUM(X161:X169)</f>
        <v>0</v>
      </c>
      <c r="AR160" s="169" t="s">
        <v>79</v>
      </c>
      <c r="AT160" s="170" t="s">
        <v>70</v>
      </c>
      <c r="AU160" s="170" t="s">
        <v>79</v>
      </c>
      <c r="AY160" s="169" t="s">
        <v>147</v>
      </c>
      <c r="BK160" s="171">
        <f>SUM(BK161:BK169)</f>
        <v>0</v>
      </c>
    </row>
    <row r="161" spans="1:65" s="2" customFormat="1" ht="55.6" customHeight="1">
      <c r="A161" s="32"/>
      <c r="B161" s="33"/>
      <c r="C161" s="174" t="s">
        <v>305</v>
      </c>
      <c r="D161" s="174" t="s">
        <v>152</v>
      </c>
      <c r="E161" s="175" t="s">
        <v>987</v>
      </c>
      <c r="F161" s="176" t="s">
        <v>988</v>
      </c>
      <c r="G161" s="177" t="s">
        <v>389</v>
      </c>
      <c r="H161" s="178">
        <v>30</v>
      </c>
      <c r="I161" s="179"/>
      <c r="J161" s="179"/>
      <c r="K161" s="180">
        <f>ROUND(P161*H161,2)</f>
        <v>0</v>
      </c>
      <c r="L161" s="176" t="s">
        <v>156</v>
      </c>
      <c r="M161" s="37"/>
      <c r="N161" s="181" t="s">
        <v>20</v>
      </c>
      <c r="O161" s="182" t="s">
        <v>40</v>
      </c>
      <c r="P161" s="183">
        <f>I161+J161</f>
        <v>0</v>
      </c>
      <c r="Q161" s="183">
        <f>ROUND(I161*H161,2)</f>
        <v>0</v>
      </c>
      <c r="R161" s="183">
        <f>ROUND(J161*H161,2)</f>
        <v>0</v>
      </c>
      <c r="S161" s="62"/>
      <c r="T161" s="184">
        <f>S161*H161</f>
        <v>0</v>
      </c>
      <c r="U161" s="184">
        <v>0</v>
      </c>
      <c r="V161" s="184">
        <f>U161*H161</f>
        <v>0</v>
      </c>
      <c r="W161" s="184">
        <v>0</v>
      </c>
      <c r="X161" s="185">
        <f>W161*H161</f>
        <v>0</v>
      </c>
      <c r="Y161" s="32"/>
      <c r="Z161" s="32"/>
      <c r="AA161" s="32"/>
      <c r="AB161" s="32"/>
      <c r="AC161" s="32"/>
      <c r="AD161" s="32"/>
      <c r="AE161" s="32"/>
      <c r="AR161" s="186" t="s">
        <v>157</v>
      </c>
      <c r="AT161" s="186" t="s">
        <v>152</v>
      </c>
      <c r="AU161" s="186" t="s">
        <v>81</v>
      </c>
      <c r="AY161" s="15" t="s">
        <v>147</v>
      </c>
      <c r="BE161" s="187">
        <f>IF(O161="základní",K161,0)</f>
        <v>0</v>
      </c>
      <c r="BF161" s="187">
        <f>IF(O161="snížená",K161,0)</f>
        <v>0</v>
      </c>
      <c r="BG161" s="187">
        <f>IF(O161="zákl. přenesená",K161,0)</f>
        <v>0</v>
      </c>
      <c r="BH161" s="187">
        <f>IF(O161="sníž. přenesená",K161,0)</f>
        <v>0</v>
      </c>
      <c r="BI161" s="187">
        <f>IF(O161="nulová",K161,0)</f>
        <v>0</v>
      </c>
      <c r="BJ161" s="15" t="s">
        <v>79</v>
      </c>
      <c r="BK161" s="187">
        <f>ROUND(P161*H161,2)</f>
        <v>0</v>
      </c>
      <c r="BL161" s="15" t="s">
        <v>157</v>
      </c>
      <c r="BM161" s="186" t="s">
        <v>989</v>
      </c>
    </row>
    <row r="162" spans="1:65" s="2" customFormat="1" ht="10.65">
      <c r="A162" s="32"/>
      <c r="B162" s="33"/>
      <c r="C162" s="34"/>
      <c r="D162" s="188" t="s">
        <v>160</v>
      </c>
      <c r="E162" s="34"/>
      <c r="F162" s="189" t="s">
        <v>990</v>
      </c>
      <c r="G162" s="34"/>
      <c r="H162" s="34"/>
      <c r="I162" s="190"/>
      <c r="J162" s="190"/>
      <c r="K162" s="34"/>
      <c r="L162" s="34"/>
      <c r="M162" s="37"/>
      <c r="N162" s="191"/>
      <c r="O162" s="192"/>
      <c r="P162" s="62"/>
      <c r="Q162" s="62"/>
      <c r="R162" s="62"/>
      <c r="S162" s="62"/>
      <c r="T162" s="62"/>
      <c r="U162" s="62"/>
      <c r="V162" s="62"/>
      <c r="W162" s="62"/>
      <c r="X162" s="63"/>
      <c r="Y162" s="32"/>
      <c r="Z162" s="32"/>
      <c r="AA162" s="32"/>
      <c r="AB162" s="32"/>
      <c r="AC162" s="32"/>
      <c r="AD162" s="32"/>
      <c r="AE162" s="32"/>
      <c r="AT162" s="15" t="s">
        <v>160</v>
      </c>
      <c r="AU162" s="15" t="s">
        <v>81</v>
      </c>
    </row>
    <row r="163" spans="1:65" s="2" customFormat="1" ht="16.45" customHeight="1">
      <c r="A163" s="32"/>
      <c r="B163" s="33"/>
      <c r="C163" s="193" t="s">
        <v>307</v>
      </c>
      <c r="D163" s="193" t="s">
        <v>162</v>
      </c>
      <c r="E163" s="194" t="s">
        <v>991</v>
      </c>
      <c r="F163" s="195" t="s">
        <v>992</v>
      </c>
      <c r="G163" s="196" t="s">
        <v>389</v>
      </c>
      <c r="H163" s="197">
        <v>30</v>
      </c>
      <c r="I163" s="198"/>
      <c r="J163" s="199"/>
      <c r="K163" s="200">
        <f>ROUND(P163*H163,2)</f>
        <v>0</v>
      </c>
      <c r="L163" s="195" t="s">
        <v>20</v>
      </c>
      <c r="M163" s="201"/>
      <c r="N163" s="202" t="s">
        <v>20</v>
      </c>
      <c r="O163" s="182" t="s">
        <v>40</v>
      </c>
      <c r="P163" s="183">
        <f>I163+J163</f>
        <v>0</v>
      </c>
      <c r="Q163" s="183">
        <f>ROUND(I163*H163,2)</f>
        <v>0</v>
      </c>
      <c r="R163" s="183">
        <f>ROUND(J163*H163,2)</f>
        <v>0</v>
      </c>
      <c r="S163" s="62"/>
      <c r="T163" s="184">
        <f>S163*H163</f>
        <v>0</v>
      </c>
      <c r="U163" s="184">
        <v>0</v>
      </c>
      <c r="V163" s="184">
        <f>U163*H163</f>
        <v>0</v>
      </c>
      <c r="W163" s="184">
        <v>0</v>
      </c>
      <c r="X163" s="185">
        <f>W163*H163</f>
        <v>0</v>
      </c>
      <c r="Y163" s="32"/>
      <c r="Z163" s="32"/>
      <c r="AA163" s="32"/>
      <c r="AB163" s="32"/>
      <c r="AC163" s="32"/>
      <c r="AD163" s="32"/>
      <c r="AE163" s="32"/>
      <c r="AR163" s="186" t="s">
        <v>165</v>
      </c>
      <c r="AT163" s="186" t="s">
        <v>162</v>
      </c>
      <c r="AU163" s="186" t="s">
        <v>81</v>
      </c>
      <c r="AY163" s="15" t="s">
        <v>147</v>
      </c>
      <c r="BE163" s="187">
        <f>IF(O163="základní",K163,0)</f>
        <v>0</v>
      </c>
      <c r="BF163" s="187">
        <f>IF(O163="snížená",K163,0)</f>
        <v>0</v>
      </c>
      <c r="BG163" s="187">
        <f>IF(O163="zákl. přenesená",K163,0)</f>
        <v>0</v>
      </c>
      <c r="BH163" s="187">
        <f>IF(O163="sníž. přenesená",K163,0)</f>
        <v>0</v>
      </c>
      <c r="BI163" s="187">
        <f>IF(O163="nulová",K163,0)</f>
        <v>0</v>
      </c>
      <c r="BJ163" s="15" t="s">
        <v>79</v>
      </c>
      <c r="BK163" s="187">
        <f>ROUND(P163*H163,2)</f>
        <v>0</v>
      </c>
      <c r="BL163" s="15" t="s">
        <v>157</v>
      </c>
      <c r="BM163" s="186" t="s">
        <v>993</v>
      </c>
    </row>
    <row r="164" spans="1:65" s="2" customFormat="1" ht="44.3" customHeight="1">
      <c r="A164" s="32"/>
      <c r="B164" s="33"/>
      <c r="C164" s="174" t="s">
        <v>309</v>
      </c>
      <c r="D164" s="174" t="s">
        <v>152</v>
      </c>
      <c r="E164" s="175" t="s">
        <v>910</v>
      </c>
      <c r="F164" s="176" t="s">
        <v>911</v>
      </c>
      <c r="G164" s="177" t="s">
        <v>389</v>
      </c>
      <c r="H164" s="178">
        <v>270</v>
      </c>
      <c r="I164" s="179"/>
      <c r="J164" s="179"/>
      <c r="K164" s="180">
        <f>ROUND(P164*H164,2)</f>
        <v>0</v>
      </c>
      <c r="L164" s="176" t="s">
        <v>156</v>
      </c>
      <c r="M164" s="37"/>
      <c r="N164" s="181" t="s">
        <v>20</v>
      </c>
      <c r="O164" s="182" t="s">
        <v>40</v>
      </c>
      <c r="P164" s="183">
        <f>I164+J164</f>
        <v>0</v>
      </c>
      <c r="Q164" s="183">
        <f>ROUND(I164*H164,2)</f>
        <v>0</v>
      </c>
      <c r="R164" s="183">
        <f>ROUND(J164*H164,2)</f>
        <v>0</v>
      </c>
      <c r="S164" s="62"/>
      <c r="T164" s="184">
        <f>S164*H164</f>
        <v>0</v>
      </c>
      <c r="U164" s="184">
        <v>0</v>
      </c>
      <c r="V164" s="184">
        <f>U164*H164</f>
        <v>0</v>
      </c>
      <c r="W164" s="184">
        <v>0</v>
      </c>
      <c r="X164" s="185">
        <f>W164*H164</f>
        <v>0</v>
      </c>
      <c r="Y164" s="32"/>
      <c r="Z164" s="32"/>
      <c r="AA164" s="32"/>
      <c r="AB164" s="32"/>
      <c r="AC164" s="32"/>
      <c r="AD164" s="32"/>
      <c r="AE164" s="32"/>
      <c r="AR164" s="186" t="s">
        <v>157</v>
      </c>
      <c r="AT164" s="186" t="s">
        <v>152</v>
      </c>
      <c r="AU164" s="186" t="s">
        <v>81</v>
      </c>
      <c r="AY164" s="15" t="s">
        <v>147</v>
      </c>
      <c r="BE164" s="187">
        <f>IF(O164="základní",K164,0)</f>
        <v>0</v>
      </c>
      <c r="BF164" s="187">
        <f>IF(O164="snížená",K164,0)</f>
        <v>0</v>
      </c>
      <c r="BG164" s="187">
        <f>IF(O164="zákl. přenesená",K164,0)</f>
        <v>0</v>
      </c>
      <c r="BH164" s="187">
        <f>IF(O164="sníž. přenesená",K164,0)</f>
        <v>0</v>
      </c>
      <c r="BI164" s="187">
        <f>IF(O164="nulová",K164,0)</f>
        <v>0</v>
      </c>
      <c r="BJ164" s="15" t="s">
        <v>79</v>
      </c>
      <c r="BK164" s="187">
        <f>ROUND(P164*H164,2)</f>
        <v>0</v>
      </c>
      <c r="BL164" s="15" t="s">
        <v>157</v>
      </c>
      <c r="BM164" s="186" t="s">
        <v>994</v>
      </c>
    </row>
    <row r="165" spans="1:65" s="2" customFormat="1" ht="10.65">
      <c r="A165" s="32"/>
      <c r="B165" s="33"/>
      <c r="C165" s="34"/>
      <c r="D165" s="188" t="s">
        <v>160</v>
      </c>
      <c r="E165" s="34"/>
      <c r="F165" s="189" t="s">
        <v>913</v>
      </c>
      <c r="G165" s="34"/>
      <c r="H165" s="34"/>
      <c r="I165" s="190"/>
      <c r="J165" s="190"/>
      <c r="K165" s="34"/>
      <c r="L165" s="34"/>
      <c r="M165" s="37"/>
      <c r="N165" s="191"/>
      <c r="O165" s="192"/>
      <c r="P165" s="62"/>
      <c r="Q165" s="62"/>
      <c r="R165" s="62"/>
      <c r="S165" s="62"/>
      <c r="T165" s="62"/>
      <c r="U165" s="62"/>
      <c r="V165" s="62"/>
      <c r="W165" s="62"/>
      <c r="X165" s="63"/>
      <c r="Y165" s="32"/>
      <c r="Z165" s="32"/>
      <c r="AA165" s="32"/>
      <c r="AB165" s="32"/>
      <c r="AC165" s="32"/>
      <c r="AD165" s="32"/>
      <c r="AE165" s="32"/>
      <c r="AT165" s="15" t="s">
        <v>160</v>
      </c>
      <c r="AU165" s="15" t="s">
        <v>81</v>
      </c>
    </row>
    <row r="166" spans="1:65" s="2" customFormat="1" ht="49" customHeight="1">
      <c r="A166" s="32"/>
      <c r="B166" s="33"/>
      <c r="C166" s="193" t="s">
        <v>311</v>
      </c>
      <c r="D166" s="193" t="s">
        <v>162</v>
      </c>
      <c r="E166" s="194" t="s">
        <v>914</v>
      </c>
      <c r="F166" s="195" t="s">
        <v>915</v>
      </c>
      <c r="G166" s="196" t="s">
        <v>389</v>
      </c>
      <c r="H166" s="197">
        <v>270</v>
      </c>
      <c r="I166" s="198"/>
      <c r="J166" s="199"/>
      <c r="K166" s="200">
        <f>ROUND(P166*H166,2)</f>
        <v>0</v>
      </c>
      <c r="L166" s="195" t="s">
        <v>20</v>
      </c>
      <c r="M166" s="201"/>
      <c r="N166" s="202" t="s">
        <v>20</v>
      </c>
      <c r="O166" s="182" t="s">
        <v>40</v>
      </c>
      <c r="P166" s="183">
        <f>I166+J166</f>
        <v>0</v>
      </c>
      <c r="Q166" s="183">
        <f>ROUND(I166*H166,2)</f>
        <v>0</v>
      </c>
      <c r="R166" s="183">
        <f>ROUND(J166*H166,2)</f>
        <v>0</v>
      </c>
      <c r="S166" s="62"/>
      <c r="T166" s="184">
        <f>S166*H166</f>
        <v>0</v>
      </c>
      <c r="U166" s="184">
        <v>0</v>
      </c>
      <c r="V166" s="184">
        <f>U166*H166</f>
        <v>0</v>
      </c>
      <c r="W166" s="184">
        <v>0</v>
      </c>
      <c r="X166" s="185">
        <f>W166*H166</f>
        <v>0</v>
      </c>
      <c r="Y166" s="32"/>
      <c r="Z166" s="32"/>
      <c r="AA166" s="32"/>
      <c r="AB166" s="32"/>
      <c r="AC166" s="32"/>
      <c r="AD166" s="32"/>
      <c r="AE166" s="32"/>
      <c r="AR166" s="186" t="s">
        <v>165</v>
      </c>
      <c r="AT166" s="186" t="s">
        <v>162</v>
      </c>
      <c r="AU166" s="186" t="s">
        <v>81</v>
      </c>
      <c r="AY166" s="15" t="s">
        <v>147</v>
      </c>
      <c r="BE166" s="187">
        <f>IF(O166="základní",K166,0)</f>
        <v>0</v>
      </c>
      <c r="BF166" s="187">
        <f>IF(O166="snížená",K166,0)</f>
        <v>0</v>
      </c>
      <c r="BG166" s="187">
        <f>IF(O166="zákl. přenesená",K166,0)</f>
        <v>0</v>
      </c>
      <c r="BH166" s="187">
        <f>IF(O166="sníž. přenesená",K166,0)</f>
        <v>0</v>
      </c>
      <c r="BI166" s="187">
        <f>IF(O166="nulová",K166,0)</f>
        <v>0</v>
      </c>
      <c r="BJ166" s="15" t="s">
        <v>79</v>
      </c>
      <c r="BK166" s="187">
        <f>ROUND(P166*H166,2)</f>
        <v>0</v>
      </c>
      <c r="BL166" s="15" t="s">
        <v>157</v>
      </c>
      <c r="BM166" s="186" t="s">
        <v>995</v>
      </c>
    </row>
    <row r="167" spans="1:65" s="2" customFormat="1" ht="33.049999999999997" customHeight="1">
      <c r="A167" s="32"/>
      <c r="B167" s="33"/>
      <c r="C167" s="174" t="s">
        <v>315</v>
      </c>
      <c r="D167" s="174" t="s">
        <v>152</v>
      </c>
      <c r="E167" s="175" t="s">
        <v>917</v>
      </c>
      <c r="F167" s="176" t="s">
        <v>918</v>
      </c>
      <c r="G167" s="177" t="s">
        <v>155</v>
      </c>
      <c r="H167" s="178">
        <v>270</v>
      </c>
      <c r="I167" s="179"/>
      <c r="J167" s="179"/>
      <c r="K167" s="180">
        <f>ROUND(P167*H167,2)</f>
        <v>0</v>
      </c>
      <c r="L167" s="176" t="s">
        <v>156</v>
      </c>
      <c r="M167" s="37"/>
      <c r="N167" s="181" t="s">
        <v>20</v>
      </c>
      <c r="O167" s="182" t="s">
        <v>40</v>
      </c>
      <c r="P167" s="183">
        <f>I167+J167</f>
        <v>0</v>
      </c>
      <c r="Q167" s="183">
        <f>ROUND(I167*H167,2)</f>
        <v>0</v>
      </c>
      <c r="R167" s="183">
        <f>ROUND(J167*H167,2)</f>
        <v>0</v>
      </c>
      <c r="S167" s="62"/>
      <c r="T167" s="184">
        <f>S167*H167</f>
        <v>0</v>
      </c>
      <c r="U167" s="184">
        <v>0</v>
      </c>
      <c r="V167" s="184">
        <f>U167*H167</f>
        <v>0</v>
      </c>
      <c r="W167" s="184">
        <v>0</v>
      </c>
      <c r="X167" s="185">
        <f>W167*H167</f>
        <v>0</v>
      </c>
      <c r="Y167" s="32"/>
      <c r="Z167" s="32"/>
      <c r="AA167" s="32"/>
      <c r="AB167" s="32"/>
      <c r="AC167" s="32"/>
      <c r="AD167" s="32"/>
      <c r="AE167" s="32"/>
      <c r="AR167" s="186" t="s">
        <v>157</v>
      </c>
      <c r="AT167" s="186" t="s">
        <v>152</v>
      </c>
      <c r="AU167" s="186" t="s">
        <v>81</v>
      </c>
      <c r="AY167" s="15" t="s">
        <v>147</v>
      </c>
      <c r="BE167" s="187">
        <f>IF(O167="základní",K167,0)</f>
        <v>0</v>
      </c>
      <c r="BF167" s="187">
        <f>IF(O167="snížená",K167,0)</f>
        <v>0</v>
      </c>
      <c r="BG167" s="187">
        <f>IF(O167="zákl. přenesená",K167,0)</f>
        <v>0</v>
      </c>
      <c r="BH167" s="187">
        <f>IF(O167="sníž. přenesená",K167,0)</f>
        <v>0</v>
      </c>
      <c r="BI167" s="187">
        <f>IF(O167="nulová",K167,0)</f>
        <v>0</v>
      </c>
      <c r="BJ167" s="15" t="s">
        <v>79</v>
      </c>
      <c r="BK167" s="187">
        <f>ROUND(P167*H167,2)</f>
        <v>0</v>
      </c>
      <c r="BL167" s="15" t="s">
        <v>157</v>
      </c>
      <c r="BM167" s="186" t="s">
        <v>996</v>
      </c>
    </row>
    <row r="168" spans="1:65" s="2" customFormat="1" ht="10.65">
      <c r="A168" s="32"/>
      <c r="B168" s="33"/>
      <c r="C168" s="34"/>
      <c r="D168" s="188" t="s">
        <v>160</v>
      </c>
      <c r="E168" s="34"/>
      <c r="F168" s="189" t="s">
        <v>920</v>
      </c>
      <c r="G168" s="34"/>
      <c r="H168" s="34"/>
      <c r="I168" s="190"/>
      <c r="J168" s="190"/>
      <c r="K168" s="34"/>
      <c r="L168" s="34"/>
      <c r="M168" s="37"/>
      <c r="N168" s="191"/>
      <c r="O168" s="192"/>
      <c r="P168" s="62"/>
      <c r="Q168" s="62"/>
      <c r="R168" s="62"/>
      <c r="S168" s="62"/>
      <c r="T168" s="62"/>
      <c r="U168" s="62"/>
      <c r="V168" s="62"/>
      <c r="W168" s="62"/>
      <c r="X168" s="63"/>
      <c r="Y168" s="32"/>
      <c r="Z168" s="32"/>
      <c r="AA168" s="32"/>
      <c r="AB168" s="32"/>
      <c r="AC168" s="32"/>
      <c r="AD168" s="32"/>
      <c r="AE168" s="32"/>
      <c r="AT168" s="15" t="s">
        <v>160</v>
      </c>
      <c r="AU168" s="15" t="s">
        <v>81</v>
      </c>
    </row>
    <row r="169" spans="1:65" s="2" customFormat="1" ht="24.1" customHeight="1">
      <c r="A169" s="32"/>
      <c r="B169" s="33"/>
      <c r="C169" s="193" t="s">
        <v>317</v>
      </c>
      <c r="D169" s="193" t="s">
        <v>162</v>
      </c>
      <c r="E169" s="194" t="s">
        <v>921</v>
      </c>
      <c r="F169" s="195" t="s">
        <v>922</v>
      </c>
      <c r="G169" s="196" t="s">
        <v>595</v>
      </c>
      <c r="H169" s="197">
        <v>270</v>
      </c>
      <c r="I169" s="198"/>
      <c r="J169" s="199"/>
      <c r="K169" s="200">
        <f>ROUND(P169*H169,2)</f>
        <v>0</v>
      </c>
      <c r="L169" s="195" t="s">
        <v>20</v>
      </c>
      <c r="M169" s="201"/>
      <c r="N169" s="202" t="s">
        <v>20</v>
      </c>
      <c r="O169" s="182" t="s">
        <v>40</v>
      </c>
      <c r="P169" s="183">
        <f>I169+J169</f>
        <v>0</v>
      </c>
      <c r="Q169" s="183">
        <f>ROUND(I169*H169,2)</f>
        <v>0</v>
      </c>
      <c r="R169" s="183">
        <f>ROUND(J169*H169,2)</f>
        <v>0</v>
      </c>
      <c r="S169" s="62"/>
      <c r="T169" s="184">
        <f>S169*H169</f>
        <v>0</v>
      </c>
      <c r="U169" s="184">
        <v>0</v>
      </c>
      <c r="V169" s="184">
        <f>U169*H169</f>
        <v>0</v>
      </c>
      <c r="W169" s="184">
        <v>0</v>
      </c>
      <c r="X169" s="185">
        <f>W169*H169</f>
        <v>0</v>
      </c>
      <c r="Y169" s="32"/>
      <c r="Z169" s="32"/>
      <c r="AA169" s="32"/>
      <c r="AB169" s="32"/>
      <c r="AC169" s="32"/>
      <c r="AD169" s="32"/>
      <c r="AE169" s="32"/>
      <c r="AR169" s="186" t="s">
        <v>165</v>
      </c>
      <c r="AT169" s="186" t="s">
        <v>162</v>
      </c>
      <c r="AU169" s="186" t="s">
        <v>81</v>
      </c>
      <c r="AY169" s="15" t="s">
        <v>147</v>
      </c>
      <c r="BE169" s="187">
        <f>IF(O169="základní",K169,0)</f>
        <v>0</v>
      </c>
      <c r="BF169" s="187">
        <f>IF(O169="snížená",K169,0)</f>
        <v>0</v>
      </c>
      <c r="BG169" s="187">
        <f>IF(O169="zákl. přenesená",K169,0)</f>
        <v>0</v>
      </c>
      <c r="BH169" s="187">
        <f>IF(O169="sníž. přenesená",K169,0)</f>
        <v>0</v>
      </c>
      <c r="BI169" s="187">
        <f>IF(O169="nulová",K169,0)</f>
        <v>0</v>
      </c>
      <c r="BJ169" s="15" t="s">
        <v>79</v>
      </c>
      <c r="BK169" s="187">
        <f>ROUND(P169*H169,2)</f>
        <v>0</v>
      </c>
      <c r="BL169" s="15" t="s">
        <v>157</v>
      </c>
      <c r="BM169" s="186" t="s">
        <v>997</v>
      </c>
    </row>
    <row r="170" spans="1:65" s="12" customFormat="1" ht="22.85" customHeight="1">
      <c r="B170" s="157"/>
      <c r="C170" s="158"/>
      <c r="D170" s="159" t="s">
        <v>70</v>
      </c>
      <c r="E170" s="172" t="s">
        <v>998</v>
      </c>
      <c r="F170" s="172" t="s">
        <v>925</v>
      </c>
      <c r="G170" s="158"/>
      <c r="H170" s="158"/>
      <c r="I170" s="161"/>
      <c r="J170" s="161"/>
      <c r="K170" s="173">
        <f>BK170</f>
        <v>0</v>
      </c>
      <c r="L170" s="158"/>
      <c r="M170" s="163"/>
      <c r="N170" s="164"/>
      <c r="O170" s="165"/>
      <c r="P170" s="165"/>
      <c r="Q170" s="166">
        <f>SUM(Q171:Q174)</f>
        <v>0</v>
      </c>
      <c r="R170" s="166">
        <f>SUM(R171:R174)</f>
        <v>0</v>
      </c>
      <c r="S170" s="165"/>
      <c r="T170" s="167">
        <f>SUM(T171:T174)</f>
        <v>0</v>
      </c>
      <c r="U170" s="165"/>
      <c r="V170" s="167">
        <f>SUM(V171:V174)</f>
        <v>0</v>
      </c>
      <c r="W170" s="165"/>
      <c r="X170" s="168">
        <f>SUM(X171:X174)</f>
        <v>0</v>
      </c>
      <c r="AR170" s="169" t="s">
        <v>79</v>
      </c>
      <c r="AT170" s="170" t="s">
        <v>70</v>
      </c>
      <c r="AU170" s="170" t="s">
        <v>79</v>
      </c>
      <c r="AY170" s="169" t="s">
        <v>147</v>
      </c>
      <c r="BK170" s="171">
        <f>SUM(BK171:BK174)</f>
        <v>0</v>
      </c>
    </row>
    <row r="171" spans="1:65" s="2" customFormat="1" ht="37.9" customHeight="1">
      <c r="A171" s="32"/>
      <c r="B171" s="33"/>
      <c r="C171" s="174" t="s">
        <v>319</v>
      </c>
      <c r="D171" s="174" t="s">
        <v>152</v>
      </c>
      <c r="E171" s="175" t="s">
        <v>926</v>
      </c>
      <c r="F171" s="176" t="s">
        <v>927</v>
      </c>
      <c r="G171" s="177" t="s">
        <v>155</v>
      </c>
      <c r="H171" s="178">
        <v>12</v>
      </c>
      <c r="I171" s="179"/>
      <c r="J171" s="179"/>
      <c r="K171" s="180">
        <f>ROUND(P171*H171,2)</f>
        <v>0</v>
      </c>
      <c r="L171" s="176" t="s">
        <v>156</v>
      </c>
      <c r="M171" s="37"/>
      <c r="N171" s="181" t="s">
        <v>20</v>
      </c>
      <c r="O171" s="182" t="s">
        <v>40</v>
      </c>
      <c r="P171" s="183">
        <f>I171+J171</f>
        <v>0</v>
      </c>
      <c r="Q171" s="183">
        <f>ROUND(I171*H171,2)</f>
        <v>0</v>
      </c>
      <c r="R171" s="183">
        <f>ROUND(J171*H171,2)</f>
        <v>0</v>
      </c>
      <c r="S171" s="62"/>
      <c r="T171" s="184">
        <f>S171*H171</f>
        <v>0</v>
      </c>
      <c r="U171" s="184">
        <v>0</v>
      </c>
      <c r="V171" s="184">
        <f>U171*H171</f>
        <v>0</v>
      </c>
      <c r="W171" s="184">
        <v>0</v>
      </c>
      <c r="X171" s="185">
        <f>W171*H171</f>
        <v>0</v>
      </c>
      <c r="Y171" s="32"/>
      <c r="Z171" s="32"/>
      <c r="AA171" s="32"/>
      <c r="AB171" s="32"/>
      <c r="AC171" s="32"/>
      <c r="AD171" s="32"/>
      <c r="AE171" s="32"/>
      <c r="AR171" s="186" t="s">
        <v>172</v>
      </c>
      <c r="AT171" s="186" t="s">
        <v>152</v>
      </c>
      <c r="AU171" s="186" t="s">
        <v>81</v>
      </c>
      <c r="AY171" s="15" t="s">
        <v>147</v>
      </c>
      <c r="BE171" s="187">
        <f>IF(O171="základní",K171,0)</f>
        <v>0</v>
      </c>
      <c r="BF171" s="187">
        <f>IF(O171="snížená",K171,0)</f>
        <v>0</v>
      </c>
      <c r="BG171" s="187">
        <f>IF(O171="zákl. přenesená",K171,0)</f>
        <v>0</v>
      </c>
      <c r="BH171" s="187">
        <f>IF(O171="sníž. přenesená",K171,0)</f>
        <v>0</v>
      </c>
      <c r="BI171" s="187">
        <f>IF(O171="nulová",K171,0)</f>
        <v>0</v>
      </c>
      <c r="BJ171" s="15" t="s">
        <v>79</v>
      </c>
      <c r="BK171" s="187">
        <f>ROUND(P171*H171,2)</f>
        <v>0</v>
      </c>
      <c r="BL171" s="15" t="s">
        <v>172</v>
      </c>
      <c r="BM171" s="186" t="s">
        <v>999</v>
      </c>
    </row>
    <row r="172" spans="1:65" s="2" customFormat="1" ht="10.65">
      <c r="A172" s="32"/>
      <c r="B172" s="33"/>
      <c r="C172" s="34"/>
      <c r="D172" s="188" t="s">
        <v>160</v>
      </c>
      <c r="E172" s="34"/>
      <c r="F172" s="189" t="s">
        <v>929</v>
      </c>
      <c r="G172" s="34"/>
      <c r="H172" s="34"/>
      <c r="I172" s="190"/>
      <c r="J172" s="190"/>
      <c r="K172" s="34"/>
      <c r="L172" s="34"/>
      <c r="M172" s="37"/>
      <c r="N172" s="191"/>
      <c r="O172" s="192"/>
      <c r="P172" s="62"/>
      <c r="Q172" s="62"/>
      <c r="R172" s="62"/>
      <c r="S172" s="62"/>
      <c r="T172" s="62"/>
      <c r="U172" s="62"/>
      <c r="V172" s="62"/>
      <c r="W172" s="62"/>
      <c r="X172" s="63"/>
      <c r="Y172" s="32"/>
      <c r="Z172" s="32"/>
      <c r="AA172" s="32"/>
      <c r="AB172" s="32"/>
      <c r="AC172" s="32"/>
      <c r="AD172" s="32"/>
      <c r="AE172" s="32"/>
      <c r="AT172" s="15" t="s">
        <v>160</v>
      </c>
      <c r="AU172" s="15" t="s">
        <v>81</v>
      </c>
    </row>
    <row r="173" spans="1:65" s="2" customFormat="1" ht="37.9" customHeight="1">
      <c r="A173" s="32"/>
      <c r="B173" s="33"/>
      <c r="C173" s="193" t="s">
        <v>321</v>
      </c>
      <c r="D173" s="193" t="s">
        <v>162</v>
      </c>
      <c r="E173" s="194" t="s">
        <v>930</v>
      </c>
      <c r="F173" s="195" t="s">
        <v>931</v>
      </c>
      <c r="G173" s="196" t="s">
        <v>595</v>
      </c>
      <c r="H173" s="197">
        <v>12</v>
      </c>
      <c r="I173" s="198"/>
      <c r="J173" s="199"/>
      <c r="K173" s="200">
        <f>ROUND(P173*H173,2)</f>
        <v>0</v>
      </c>
      <c r="L173" s="195" t="s">
        <v>20</v>
      </c>
      <c r="M173" s="201"/>
      <c r="N173" s="202" t="s">
        <v>20</v>
      </c>
      <c r="O173" s="182" t="s">
        <v>40</v>
      </c>
      <c r="P173" s="183">
        <f>I173+J173</f>
        <v>0</v>
      </c>
      <c r="Q173" s="183">
        <f>ROUND(I173*H173,2)</f>
        <v>0</v>
      </c>
      <c r="R173" s="183">
        <f>ROUND(J173*H173,2)</f>
        <v>0</v>
      </c>
      <c r="S173" s="62"/>
      <c r="T173" s="184">
        <f>S173*H173</f>
        <v>0</v>
      </c>
      <c r="U173" s="184">
        <v>0</v>
      </c>
      <c r="V173" s="184">
        <f>U173*H173</f>
        <v>0</v>
      </c>
      <c r="W173" s="184">
        <v>0</v>
      </c>
      <c r="X173" s="185">
        <f>W173*H173</f>
        <v>0</v>
      </c>
      <c r="Y173" s="32"/>
      <c r="Z173" s="32"/>
      <c r="AA173" s="32"/>
      <c r="AB173" s="32"/>
      <c r="AC173" s="32"/>
      <c r="AD173" s="32"/>
      <c r="AE173" s="32"/>
      <c r="AR173" s="186" t="s">
        <v>191</v>
      </c>
      <c r="AT173" s="186" t="s">
        <v>162</v>
      </c>
      <c r="AU173" s="186" t="s">
        <v>81</v>
      </c>
      <c r="AY173" s="15" t="s">
        <v>147</v>
      </c>
      <c r="BE173" s="187">
        <f>IF(O173="základní",K173,0)</f>
        <v>0</v>
      </c>
      <c r="BF173" s="187">
        <f>IF(O173="snížená",K173,0)</f>
        <v>0</v>
      </c>
      <c r="BG173" s="187">
        <f>IF(O173="zákl. přenesená",K173,0)</f>
        <v>0</v>
      </c>
      <c r="BH173" s="187">
        <f>IF(O173="sníž. přenesená",K173,0)</f>
        <v>0</v>
      </c>
      <c r="BI173" s="187">
        <f>IF(O173="nulová",K173,0)</f>
        <v>0</v>
      </c>
      <c r="BJ173" s="15" t="s">
        <v>79</v>
      </c>
      <c r="BK173" s="187">
        <f>ROUND(P173*H173,2)</f>
        <v>0</v>
      </c>
      <c r="BL173" s="15" t="s">
        <v>172</v>
      </c>
      <c r="BM173" s="186" t="s">
        <v>1000</v>
      </c>
    </row>
    <row r="174" spans="1:65" s="2" customFormat="1" ht="37.9" customHeight="1">
      <c r="A174" s="32"/>
      <c r="B174" s="33"/>
      <c r="C174" s="193" t="s">
        <v>323</v>
      </c>
      <c r="D174" s="193" t="s">
        <v>162</v>
      </c>
      <c r="E174" s="194" t="s">
        <v>933</v>
      </c>
      <c r="F174" s="195" t="s">
        <v>934</v>
      </c>
      <c r="G174" s="196" t="s">
        <v>595</v>
      </c>
      <c r="H174" s="197">
        <v>12</v>
      </c>
      <c r="I174" s="198"/>
      <c r="J174" s="199"/>
      <c r="K174" s="200">
        <f>ROUND(P174*H174,2)</f>
        <v>0</v>
      </c>
      <c r="L174" s="195" t="s">
        <v>20</v>
      </c>
      <c r="M174" s="201"/>
      <c r="N174" s="202" t="s">
        <v>20</v>
      </c>
      <c r="O174" s="182" t="s">
        <v>40</v>
      </c>
      <c r="P174" s="183">
        <f>I174+J174</f>
        <v>0</v>
      </c>
      <c r="Q174" s="183">
        <f>ROUND(I174*H174,2)</f>
        <v>0</v>
      </c>
      <c r="R174" s="183">
        <f>ROUND(J174*H174,2)</f>
        <v>0</v>
      </c>
      <c r="S174" s="62"/>
      <c r="T174" s="184">
        <f>S174*H174</f>
        <v>0</v>
      </c>
      <c r="U174" s="184">
        <v>0</v>
      </c>
      <c r="V174" s="184">
        <f>U174*H174</f>
        <v>0</v>
      </c>
      <c r="W174" s="184">
        <v>0</v>
      </c>
      <c r="X174" s="185">
        <f>W174*H174</f>
        <v>0</v>
      </c>
      <c r="Y174" s="32"/>
      <c r="Z174" s="32"/>
      <c r="AA174" s="32"/>
      <c r="AB174" s="32"/>
      <c r="AC174" s="32"/>
      <c r="AD174" s="32"/>
      <c r="AE174" s="32"/>
      <c r="AR174" s="186" t="s">
        <v>191</v>
      </c>
      <c r="AT174" s="186" t="s">
        <v>162</v>
      </c>
      <c r="AU174" s="186" t="s">
        <v>81</v>
      </c>
      <c r="AY174" s="15" t="s">
        <v>147</v>
      </c>
      <c r="BE174" s="187">
        <f>IF(O174="základní",K174,0)</f>
        <v>0</v>
      </c>
      <c r="BF174" s="187">
        <f>IF(O174="snížená",K174,0)</f>
        <v>0</v>
      </c>
      <c r="BG174" s="187">
        <f>IF(O174="zákl. přenesená",K174,0)</f>
        <v>0</v>
      </c>
      <c r="BH174" s="187">
        <f>IF(O174="sníž. přenesená",K174,0)</f>
        <v>0</v>
      </c>
      <c r="BI174" s="187">
        <f>IF(O174="nulová",K174,0)</f>
        <v>0</v>
      </c>
      <c r="BJ174" s="15" t="s">
        <v>79</v>
      </c>
      <c r="BK174" s="187">
        <f>ROUND(P174*H174,2)</f>
        <v>0</v>
      </c>
      <c r="BL174" s="15" t="s">
        <v>172</v>
      </c>
      <c r="BM174" s="186" t="s">
        <v>1001</v>
      </c>
    </row>
    <row r="175" spans="1:65" s="12" customFormat="1" ht="22.85" customHeight="1">
      <c r="B175" s="157"/>
      <c r="C175" s="158"/>
      <c r="D175" s="159" t="s">
        <v>70</v>
      </c>
      <c r="E175" s="172" t="s">
        <v>1002</v>
      </c>
      <c r="F175" s="172" t="s">
        <v>1003</v>
      </c>
      <c r="G175" s="158"/>
      <c r="H175" s="158"/>
      <c r="I175" s="161"/>
      <c r="J175" s="161"/>
      <c r="K175" s="173">
        <f>BK175</f>
        <v>0</v>
      </c>
      <c r="L175" s="158"/>
      <c r="M175" s="163"/>
      <c r="N175" s="164"/>
      <c r="O175" s="165"/>
      <c r="P175" s="165"/>
      <c r="Q175" s="166">
        <f>SUM(Q176:Q180)</f>
        <v>0</v>
      </c>
      <c r="R175" s="166">
        <f>SUM(R176:R180)</f>
        <v>0</v>
      </c>
      <c r="S175" s="165"/>
      <c r="T175" s="167">
        <f>SUM(T176:T180)</f>
        <v>0</v>
      </c>
      <c r="U175" s="165"/>
      <c r="V175" s="167">
        <f>SUM(V176:V180)</f>
        <v>0</v>
      </c>
      <c r="W175" s="165"/>
      <c r="X175" s="168">
        <f>SUM(X176:X180)</f>
        <v>0</v>
      </c>
      <c r="AR175" s="169" t="s">
        <v>79</v>
      </c>
      <c r="AT175" s="170" t="s">
        <v>70</v>
      </c>
      <c r="AU175" s="170" t="s">
        <v>79</v>
      </c>
      <c r="AY175" s="169" t="s">
        <v>147</v>
      </c>
      <c r="BK175" s="171">
        <f>SUM(BK176:BK180)</f>
        <v>0</v>
      </c>
    </row>
    <row r="176" spans="1:65" s="2" customFormat="1" ht="24.1" customHeight="1">
      <c r="A176" s="32"/>
      <c r="B176" s="33"/>
      <c r="C176" s="174" t="s">
        <v>326</v>
      </c>
      <c r="D176" s="174" t="s">
        <v>152</v>
      </c>
      <c r="E176" s="175" t="s">
        <v>938</v>
      </c>
      <c r="F176" s="176" t="s">
        <v>939</v>
      </c>
      <c r="G176" s="177" t="s">
        <v>735</v>
      </c>
      <c r="H176" s="178">
        <v>9</v>
      </c>
      <c r="I176" s="179"/>
      <c r="J176" s="179"/>
      <c r="K176" s="180">
        <f>ROUND(P176*H176,2)</f>
        <v>0</v>
      </c>
      <c r="L176" s="176" t="s">
        <v>156</v>
      </c>
      <c r="M176" s="37"/>
      <c r="N176" s="181" t="s">
        <v>20</v>
      </c>
      <c r="O176" s="182" t="s">
        <v>40</v>
      </c>
      <c r="P176" s="183">
        <f>I176+J176</f>
        <v>0</v>
      </c>
      <c r="Q176" s="183">
        <f>ROUND(I176*H176,2)</f>
        <v>0</v>
      </c>
      <c r="R176" s="183">
        <f>ROUND(J176*H176,2)</f>
        <v>0</v>
      </c>
      <c r="S176" s="62"/>
      <c r="T176" s="184">
        <f>S176*H176</f>
        <v>0</v>
      </c>
      <c r="U176" s="184">
        <v>0</v>
      </c>
      <c r="V176" s="184">
        <f>U176*H176</f>
        <v>0</v>
      </c>
      <c r="W176" s="184">
        <v>0</v>
      </c>
      <c r="X176" s="185">
        <f>W176*H176</f>
        <v>0</v>
      </c>
      <c r="Y176" s="32"/>
      <c r="Z176" s="32"/>
      <c r="AA176" s="32"/>
      <c r="AB176" s="32"/>
      <c r="AC176" s="32"/>
      <c r="AD176" s="32"/>
      <c r="AE176" s="32"/>
      <c r="AR176" s="186" t="s">
        <v>172</v>
      </c>
      <c r="AT176" s="186" t="s">
        <v>152</v>
      </c>
      <c r="AU176" s="186" t="s">
        <v>81</v>
      </c>
      <c r="AY176" s="15" t="s">
        <v>147</v>
      </c>
      <c r="BE176" s="187">
        <f>IF(O176="základní",K176,0)</f>
        <v>0</v>
      </c>
      <c r="BF176" s="187">
        <f>IF(O176="snížená",K176,0)</f>
        <v>0</v>
      </c>
      <c r="BG176" s="187">
        <f>IF(O176="zákl. přenesená",K176,0)</f>
        <v>0</v>
      </c>
      <c r="BH176" s="187">
        <f>IF(O176="sníž. přenesená",K176,0)</f>
        <v>0</v>
      </c>
      <c r="BI176" s="187">
        <f>IF(O176="nulová",K176,0)</f>
        <v>0</v>
      </c>
      <c r="BJ176" s="15" t="s">
        <v>79</v>
      </c>
      <c r="BK176" s="187">
        <f>ROUND(P176*H176,2)</f>
        <v>0</v>
      </c>
      <c r="BL176" s="15" t="s">
        <v>172</v>
      </c>
      <c r="BM176" s="186" t="s">
        <v>1004</v>
      </c>
    </row>
    <row r="177" spans="1:65" s="2" customFormat="1" ht="10.65">
      <c r="A177" s="32"/>
      <c r="B177" s="33"/>
      <c r="C177" s="34"/>
      <c r="D177" s="188" t="s">
        <v>160</v>
      </c>
      <c r="E177" s="34"/>
      <c r="F177" s="189" t="s">
        <v>941</v>
      </c>
      <c r="G177" s="34"/>
      <c r="H177" s="34"/>
      <c r="I177" s="190"/>
      <c r="J177" s="190"/>
      <c r="K177" s="34"/>
      <c r="L177" s="34"/>
      <c r="M177" s="37"/>
      <c r="N177" s="191"/>
      <c r="O177" s="192"/>
      <c r="P177" s="62"/>
      <c r="Q177" s="62"/>
      <c r="R177" s="62"/>
      <c r="S177" s="62"/>
      <c r="T177" s="62"/>
      <c r="U177" s="62"/>
      <c r="V177" s="62"/>
      <c r="W177" s="62"/>
      <c r="X177" s="63"/>
      <c r="Y177" s="32"/>
      <c r="Z177" s="32"/>
      <c r="AA177" s="32"/>
      <c r="AB177" s="32"/>
      <c r="AC177" s="32"/>
      <c r="AD177" s="32"/>
      <c r="AE177" s="32"/>
      <c r="AT177" s="15" t="s">
        <v>160</v>
      </c>
      <c r="AU177" s="15" t="s">
        <v>81</v>
      </c>
    </row>
    <row r="178" spans="1:65" s="2" customFormat="1" ht="16.45" customHeight="1">
      <c r="A178" s="32"/>
      <c r="B178" s="33"/>
      <c r="C178" s="174" t="s">
        <v>328</v>
      </c>
      <c r="D178" s="174" t="s">
        <v>152</v>
      </c>
      <c r="E178" s="175" t="s">
        <v>942</v>
      </c>
      <c r="F178" s="176" t="s">
        <v>801</v>
      </c>
      <c r="G178" s="177" t="s">
        <v>943</v>
      </c>
      <c r="H178" s="178">
        <v>3</v>
      </c>
      <c r="I178" s="179"/>
      <c r="J178" s="179"/>
      <c r="K178" s="180">
        <f>ROUND(P178*H178,2)</f>
        <v>0</v>
      </c>
      <c r="L178" s="176" t="s">
        <v>20</v>
      </c>
      <c r="M178" s="37"/>
      <c r="N178" s="181" t="s">
        <v>20</v>
      </c>
      <c r="O178" s="182" t="s">
        <v>40</v>
      </c>
      <c r="P178" s="183">
        <f>I178+J178</f>
        <v>0</v>
      </c>
      <c r="Q178" s="183">
        <f>ROUND(I178*H178,2)</f>
        <v>0</v>
      </c>
      <c r="R178" s="183">
        <f>ROUND(J178*H178,2)</f>
        <v>0</v>
      </c>
      <c r="S178" s="62"/>
      <c r="T178" s="184">
        <f>S178*H178</f>
        <v>0</v>
      </c>
      <c r="U178" s="184">
        <v>0</v>
      </c>
      <c r="V178" s="184">
        <f>U178*H178</f>
        <v>0</v>
      </c>
      <c r="W178" s="184">
        <v>0</v>
      </c>
      <c r="X178" s="185">
        <f>W178*H178</f>
        <v>0</v>
      </c>
      <c r="Y178" s="32"/>
      <c r="Z178" s="32"/>
      <c r="AA178" s="32"/>
      <c r="AB178" s="32"/>
      <c r="AC178" s="32"/>
      <c r="AD178" s="32"/>
      <c r="AE178" s="32"/>
      <c r="AR178" s="186" t="s">
        <v>803</v>
      </c>
      <c r="AT178" s="186" t="s">
        <v>152</v>
      </c>
      <c r="AU178" s="186" t="s">
        <v>81</v>
      </c>
      <c r="AY178" s="15" t="s">
        <v>147</v>
      </c>
      <c r="BE178" s="187">
        <f>IF(O178="základní",K178,0)</f>
        <v>0</v>
      </c>
      <c r="BF178" s="187">
        <f>IF(O178="snížená",K178,0)</f>
        <v>0</v>
      </c>
      <c r="BG178" s="187">
        <f>IF(O178="zákl. přenesená",K178,0)</f>
        <v>0</v>
      </c>
      <c r="BH178" s="187">
        <f>IF(O178="sníž. přenesená",K178,0)</f>
        <v>0</v>
      </c>
      <c r="BI178" s="187">
        <f>IF(O178="nulová",K178,0)</f>
        <v>0</v>
      </c>
      <c r="BJ178" s="15" t="s">
        <v>79</v>
      </c>
      <c r="BK178" s="187">
        <f>ROUND(P178*H178,2)</f>
        <v>0</v>
      </c>
      <c r="BL178" s="15" t="s">
        <v>803</v>
      </c>
      <c r="BM178" s="186" t="s">
        <v>1005</v>
      </c>
    </row>
    <row r="179" spans="1:65" s="2" customFormat="1" ht="66.7" customHeight="1">
      <c r="A179" s="32"/>
      <c r="B179" s="33"/>
      <c r="C179" s="193" t="s">
        <v>331</v>
      </c>
      <c r="D179" s="193" t="s">
        <v>162</v>
      </c>
      <c r="E179" s="194" t="s">
        <v>945</v>
      </c>
      <c r="F179" s="195" t="s">
        <v>946</v>
      </c>
      <c r="G179" s="196" t="s">
        <v>595</v>
      </c>
      <c r="H179" s="197">
        <v>4</v>
      </c>
      <c r="I179" s="198"/>
      <c r="J179" s="199"/>
      <c r="K179" s="200">
        <f>ROUND(P179*H179,2)</f>
        <v>0</v>
      </c>
      <c r="L179" s="195" t="s">
        <v>20</v>
      </c>
      <c r="M179" s="201"/>
      <c r="N179" s="202" t="s">
        <v>20</v>
      </c>
      <c r="O179" s="182" t="s">
        <v>40</v>
      </c>
      <c r="P179" s="183">
        <f>I179+J179</f>
        <v>0</v>
      </c>
      <c r="Q179" s="183">
        <f>ROUND(I179*H179,2)</f>
        <v>0</v>
      </c>
      <c r="R179" s="183">
        <f>ROUND(J179*H179,2)</f>
        <v>0</v>
      </c>
      <c r="S179" s="62"/>
      <c r="T179" s="184">
        <f>S179*H179</f>
        <v>0</v>
      </c>
      <c r="U179" s="184">
        <v>0</v>
      </c>
      <c r="V179" s="184">
        <f>U179*H179</f>
        <v>0</v>
      </c>
      <c r="W179" s="184">
        <v>0</v>
      </c>
      <c r="X179" s="185">
        <f>W179*H179</f>
        <v>0</v>
      </c>
      <c r="Y179" s="32"/>
      <c r="Z179" s="32"/>
      <c r="AA179" s="32"/>
      <c r="AB179" s="32"/>
      <c r="AC179" s="32"/>
      <c r="AD179" s="32"/>
      <c r="AE179" s="32"/>
      <c r="AR179" s="186" t="s">
        <v>191</v>
      </c>
      <c r="AT179" s="186" t="s">
        <v>162</v>
      </c>
      <c r="AU179" s="186" t="s">
        <v>81</v>
      </c>
      <c r="AY179" s="15" t="s">
        <v>147</v>
      </c>
      <c r="BE179" s="187">
        <f>IF(O179="základní",K179,0)</f>
        <v>0</v>
      </c>
      <c r="BF179" s="187">
        <f>IF(O179="snížená",K179,0)</f>
        <v>0</v>
      </c>
      <c r="BG179" s="187">
        <f>IF(O179="zákl. přenesená",K179,0)</f>
        <v>0</v>
      </c>
      <c r="BH179" s="187">
        <f>IF(O179="sníž. přenesená",K179,0)</f>
        <v>0</v>
      </c>
      <c r="BI179" s="187">
        <f>IF(O179="nulová",K179,0)</f>
        <v>0</v>
      </c>
      <c r="BJ179" s="15" t="s">
        <v>79</v>
      </c>
      <c r="BK179" s="187">
        <f>ROUND(P179*H179,2)</f>
        <v>0</v>
      </c>
      <c r="BL179" s="15" t="s">
        <v>172</v>
      </c>
      <c r="BM179" s="186" t="s">
        <v>1006</v>
      </c>
    </row>
    <row r="180" spans="1:65" s="2" customFormat="1" ht="24.1" customHeight="1">
      <c r="A180" s="32"/>
      <c r="B180" s="33"/>
      <c r="C180" s="193" t="s">
        <v>334</v>
      </c>
      <c r="D180" s="193" t="s">
        <v>162</v>
      </c>
      <c r="E180" s="194" t="s">
        <v>948</v>
      </c>
      <c r="F180" s="195" t="s">
        <v>949</v>
      </c>
      <c r="G180" s="196" t="s">
        <v>943</v>
      </c>
      <c r="H180" s="197">
        <v>1</v>
      </c>
      <c r="I180" s="198"/>
      <c r="J180" s="199"/>
      <c r="K180" s="200">
        <f>ROUND(P180*H180,2)</f>
        <v>0</v>
      </c>
      <c r="L180" s="195" t="s">
        <v>20</v>
      </c>
      <c r="M180" s="201"/>
      <c r="N180" s="202" t="s">
        <v>20</v>
      </c>
      <c r="O180" s="182" t="s">
        <v>40</v>
      </c>
      <c r="P180" s="183">
        <f>I180+J180</f>
        <v>0</v>
      </c>
      <c r="Q180" s="183">
        <f>ROUND(I180*H180,2)</f>
        <v>0</v>
      </c>
      <c r="R180" s="183">
        <f>ROUND(J180*H180,2)</f>
        <v>0</v>
      </c>
      <c r="S180" s="62"/>
      <c r="T180" s="184">
        <f>S180*H180</f>
        <v>0</v>
      </c>
      <c r="U180" s="184">
        <v>0</v>
      </c>
      <c r="V180" s="184">
        <f>U180*H180</f>
        <v>0</v>
      </c>
      <c r="W180" s="184">
        <v>0</v>
      </c>
      <c r="X180" s="185">
        <f>W180*H180</f>
        <v>0</v>
      </c>
      <c r="Y180" s="32"/>
      <c r="Z180" s="32"/>
      <c r="AA180" s="32"/>
      <c r="AB180" s="32"/>
      <c r="AC180" s="32"/>
      <c r="AD180" s="32"/>
      <c r="AE180" s="32"/>
      <c r="AR180" s="186" t="s">
        <v>191</v>
      </c>
      <c r="AT180" s="186" t="s">
        <v>162</v>
      </c>
      <c r="AU180" s="186" t="s">
        <v>81</v>
      </c>
      <c r="AY180" s="15" t="s">
        <v>147</v>
      </c>
      <c r="BE180" s="187">
        <f>IF(O180="základní",K180,0)</f>
        <v>0</v>
      </c>
      <c r="BF180" s="187">
        <f>IF(O180="snížená",K180,0)</f>
        <v>0</v>
      </c>
      <c r="BG180" s="187">
        <f>IF(O180="zákl. přenesená",K180,0)</f>
        <v>0</v>
      </c>
      <c r="BH180" s="187">
        <f>IF(O180="sníž. přenesená",K180,0)</f>
        <v>0</v>
      </c>
      <c r="BI180" s="187">
        <f>IF(O180="nulová",K180,0)</f>
        <v>0</v>
      </c>
      <c r="BJ180" s="15" t="s">
        <v>79</v>
      </c>
      <c r="BK180" s="187">
        <f>ROUND(P180*H180,2)</f>
        <v>0</v>
      </c>
      <c r="BL180" s="15" t="s">
        <v>172</v>
      </c>
      <c r="BM180" s="186" t="s">
        <v>1007</v>
      </c>
    </row>
    <row r="181" spans="1:65" s="12" customFormat="1" ht="25.85" customHeight="1">
      <c r="B181" s="157"/>
      <c r="C181" s="158"/>
      <c r="D181" s="159" t="s">
        <v>70</v>
      </c>
      <c r="E181" s="160" t="s">
        <v>1008</v>
      </c>
      <c r="F181" s="160" t="s">
        <v>1009</v>
      </c>
      <c r="G181" s="158"/>
      <c r="H181" s="158"/>
      <c r="I181" s="161"/>
      <c r="J181" s="161"/>
      <c r="K181" s="162">
        <f>BK181</f>
        <v>0</v>
      </c>
      <c r="L181" s="158"/>
      <c r="M181" s="163"/>
      <c r="N181" s="164"/>
      <c r="O181" s="165"/>
      <c r="P181" s="165"/>
      <c r="Q181" s="166">
        <f>SUM(Q182:Q184)</f>
        <v>0</v>
      </c>
      <c r="R181" s="166">
        <f>SUM(R182:R184)</f>
        <v>0</v>
      </c>
      <c r="S181" s="165"/>
      <c r="T181" s="167">
        <f>SUM(T182:T184)</f>
        <v>0</v>
      </c>
      <c r="U181" s="165"/>
      <c r="V181" s="167">
        <f>SUM(V182:V184)</f>
        <v>0</v>
      </c>
      <c r="W181" s="165"/>
      <c r="X181" s="168">
        <f>SUM(X182:X184)</f>
        <v>0</v>
      </c>
      <c r="AR181" s="169" t="s">
        <v>79</v>
      </c>
      <c r="AT181" s="170" t="s">
        <v>70</v>
      </c>
      <c r="AU181" s="170" t="s">
        <v>71</v>
      </c>
      <c r="AY181" s="169" t="s">
        <v>147</v>
      </c>
      <c r="BK181" s="171">
        <f>SUM(BK182:BK184)</f>
        <v>0</v>
      </c>
    </row>
    <row r="182" spans="1:65" s="2" customFormat="1" ht="44.3" customHeight="1">
      <c r="A182" s="32"/>
      <c r="B182" s="33"/>
      <c r="C182" s="174" t="s">
        <v>336</v>
      </c>
      <c r="D182" s="174" t="s">
        <v>152</v>
      </c>
      <c r="E182" s="175" t="s">
        <v>1010</v>
      </c>
      <c r="F182" s="176" t="s">
        <v>1011</v>
      </c>
      <c r="G182" s="177" t="s">
        <v>155</v>
      </c>
      <c r="H182" s="178">
        <v>1</v>
      </c>
      <c r="I182" s="179"/>
      <c r="J182" s="179"/>
      <c r="K182" s="180">
        <f>ROUND(P182*H182,2)</f>
        <v>0</v>
      </c>
      <c r="L182" s="176" t="s">
        <v>156</v>
      </c>
      <c r="M182" s="37"/>
      <c r="N182" s="181" t="s">
        <v>20</v>
      </c>
      <c r="O182" s="182" t="s">
        <v>40</v>
      </c>
      <c r="P182" s="183">
        <f>I182+J182</f>
        <v>0</v>
      </c>
      <c r="Q182" s="183">
        <f>ROUND(I182*H182,2)</f>
        <v>0</v>
      </c>
      <c r="R182" s="183">
        <f>ROUND(J182*H182,2)</f>
        <v>0</v>
      </c>
      <c r="S182" s="62"/>
      <c r="T182" s="184">
        <f>S182*H182</f>
        <v>0</v>
      </c>
      <c r="U182" s="184">
        <v>0</v>
      </c>
      <c r="V182" s="184">
        <f>U182*H182</f>
        <v>0</v>
      </c>
      <c r="W182" s="184">
        <v>0</v>
      </c>
      <c r="X182" s="185">
        <f>W182*H182</f>
        <v>0</v>
      </c>
      <c r="Y182" s="32"/>
      <c r="Z182" s="32"/>
      <c r="AA182" s="32"/>
      <c r="AB182" s="32"/>
      <c r="AC182" s="32"/>
      <c r="AD182" s="32"/>
      <c r="AE182" s="32"/>
      <c r="AR182" s="186" t="s">
        <v>172</v>
      </c>
      <c r="AT182" s="186" t="s">
        <v>152</v>
      </c>
      <c r="AU182" s="186" t="s">
        <v>79</v>
      </c>
      <c r="AY182" s="15" t="s">
        <v>147</v>
      </c>
      <c r="BE182" s="187">
        <f>IF(O182="základní",K182,0)</f>
        <v>0</v>
      </c>
      <c r="BF182" s="187">
        <f>IF(O182="snížená",K182,0)</f>
        <v>0</v>
      </c>
      <c r="BG182" s="187">
        <f>IF(O182="zákl. přenesená",K182,0)</f>
        <v>0</v>
      </c>
      <c r="BH182" s="187">
        <f>IF(O182="sníž. přenesená",K182,0)</f>
        <v>0</v>
      </c>
      <c r="BI182" s="187">
        <f>IF(O182="nulová",K182,0)</f>
        <v>0</v>
      </c>
      <c r="BJ182" s="15" t="s">
        <v>79</v>
      </c>
      <c r="BK182" s="187">
        <f>ROUND(P182*H182,2)</f>
        <v>0</v>
      </c>
      <c r="BL182" s="15" t="s">
        <v>172</v>
      </c>
      <c r="BM182" s="186" t="s">
        <v>1012</v>
      </c>
    </row>
    <row r="183" spans="1:65" s="2" customFormat="1" ht="10.65">
      <c r="A183" s="32"/>
      <c r="B183" s="33"/>
      <c r="C183" s="34"/>
      <c r="D183" s="188" t="s">
        <v>160</v>
      </c>
      <c r="E183" s="34"/>
      <c r="F183" s="189" t="s">
        <v>1013</v>
      </c>
      <c r="G183" s="34"/>
      <c r="H183" s="34"/>
      <c r="I183" s="190"/>
      <c r="J183" s="190"/>
      <c r="K183" s="34"/>
      <c r="L183" s="34"/>
      <c r="M183" s="37"/>
      <c r="N183" s="191"/>
      <c r="O183" s="192"/>
      <c r="P183" s="62"/>
      <c r="Q183" s="62"/>
      <c r="R183" s="62"/>
      <c r="S183" s="62"/>
      <c r="T183" s="62"/>
      <c r="U183" s="62"/>
      <c r="V183" s="62"/>
      <c r="W183" s="62"/>
      <c r="X183" s="63"/>
      <c r="Y183" s="32"/>
      <c r="Z183" s="32"/>
      <c r="AA183" s="32"/>
      <c r="AB183" s="32"/>
      <c r="AC183" s="32"/>
      <c r="AD183" s="32"/>
      <c r="AE183" s="32"/>
      <c r="AT183" s="15" t="s">
        <v>160</v>
      </c>
      <c r="AU183" s="15" t="s">
        <v>79</v>
      </c>
    </row>
    <row r="184" spans="1:65" s="2" customFormat="1" ht="24.1" customHeight="1">
      <c r="A184" s="32"/>
      <c r="B184" s="33"/>
      <c r="C184" s="193" t="s">
        <v>339</v>
      </c>
      <c r="D184" s="193" t="s">
        <v>162</v>
      </c>
      <c r="E184" s="194" t="s">
        <v>1014</v>
      </c>
      <c r="F184" s="195" t="s">
        <v>1015</v>
      </c>
      <c r="G184" s="196" t="s">
        <v>943</v>
      </c>
      <c r="H184" s="197">
        <v>1</v>
      </c>
      <c r="I184" s="198"/>
      <c r="J184" s="199"/>
      <c r="K184" s="200">
        <f>ROUND(P184*H184,2)</f>
        <v>0</v>
      </c>
      <c r="L184" s="195" t="s">
        <v>20</v>
      </c>
      <c r="M184" s="201"/>
      <c r="N184" s="202" t="s">
        <v>20</v>
      </c>
      <c r="O184" s="182" t="s">
        <v>40</v>
      </c>
      <c r="P184" s="183">
        <f>I184+J184</f>
        <v>0</v>
      </c>
      <c r="Q184" s="183">
        <f>ROUND(I184*H184,2)</f>
        <v>0</v>
      </c>
      <c r="R184" s="183">
        <f>ROUND(J184*H184,2)</f>
        <v>0</v>
      </c>
      <c r="S184" s="62"/>
      <c r="T184" s="184">
        <f>S184*H184</f>
        <v>0</v>
      </c>
      <c r="U184" s="184">
        <v>0</v>
      </c>
      <c r="V184" s="184">
        <f>U184*H184</f>
        <v>0</v>
      </c>
      <c r="W184" s="184">
        <v>0</v>
      </c>
      <c r="X184" s="185">
        <f>W184*H184</f>
        <v>0</v>
      </c>
      <c r="Y184" s="32"/>
      <c r="Z184" s="32"/>
      <c r="AA184" s="32"/>
      <c r="AB184" s="32"/>
      <c r="AC184" s="32"/>
      <c r="AD184" s="32"/>
      <c r="AE184" s="32"/>
      <c r="AR184" s="186" t="s">
        <v>191</v>
      </c>
      <c r="AT184" s="186" t="s">
        <v>162</v>
      </c>
      <c r="AU184" s="186" t="s">
        <v>79</v>
      </c>
      <c r="AY184" s="15" t="s">
        <v>147</v>
      </c>
      <c r="BE184" s="187">
        <f>IF(O184="základní",K184,0)</f>
        <v>0</v>
      </c>
      <c r="BF184" s="187">
        <f>IF(O184="snížená",K184,0)</f>
        <v>0</v>
      </c>
      <c r="BG184" s="187">
        <f>IF(O184="zákl. přenesená",K184,0)</f>
        <v>0</v>
      </c>
      <c r="BH184" s="187">
        <f>IF(O184="sníž. přenesená",K184,0)</f>
        <v>0</v>
      </c>
      <c r="BI184" s="187">
        <f>IF(O184="nulová",K184,0)</f>
        <v>0</v>
      </c>
      <c r="BJ184" s="15" t="s">
        <v>79</v>
      </c>
      <c r="BK184" s="187">
        <f>ROUND(P184*H184,2)</f>
        <v>0</v>
      </c>
      <c r="BL184" s="15" t="s">
        <v>172</v>
      </c>
      <c r="BM184" s="186" t="s">
        <v>1016</v>
      </c>
    </row>
    <row r="185" spans="1:65" s="12" customFormat="1" ht="25.85" customHeight="1">
      <c r="B185" s="157"/>
      <c r="C185" s="158"/>
      <c r="D185" s="159" t="s">
        <v>70</v>
      </c>
      <c r="E185" s="160" t="s">
        <v>1017</v>
      </c>
      <c r="F185" s="160" t="s">
        <v>1018</v>
      </c>
      <c r="G185" s="158"/>
      <c r="H185" s="158"/>
      <c r="I185" s="161"/>
      <c r="J185" s="161"/>
      <c r="K185" s="162">
        <f>BK185</f>
        <v>0</v>
      </c>
      <c r="L185" s="158"/>
      <c r="M185" s="163"/>
      <c r="N185" s="164"/>
      <c r="O185" s="165"/>
      <c r="P185" s="165"/>
      <c r="Q185" s="166">
        <f>SUM(Q186:Q192)</f>
        <v>0</v>
      </c>
      <c r="R185" s="166">
        <f>SUM(R186:R192)</f>
        <v>0</v>
      </c>
      <c r="S185" s="165"/>
      <c r="T185" s="167">
        <f>SUM(T186:T192)</f>
        <v>0</v>
      </c>
      <c r="U185" s="165"/>
      <c r="V185" s="167">
        <f>SUM(V186:V192)</f>
        <v>0</v>
      </c>
      <c r="W185" s="165"/>
      <c r="X185" s="168">
        <f>SUM(X186:X192)</f>
        <v>0</v>
      </c>
      <c r="AR185" s="169" t="s">
        <v>79</v>
      </c>
      <c r="AT185" s="170" t="s">
        <v>70</v>
      </c>
      <c r="AU185" s="170" t="s">
        <v>71</v>
      </c>
      <c r="AY185" s="169" t="s">
        <v>147</v>
      </c>
      <c r="BK185" s="171">
        <f>SUM(BK186:BK192)</f>
        <v>0</v>
      </c>
    </row>
    <row r="186" spans="1:65" s="2" customFormat="1" ht="37.9" customHeight="1">
      <c r="A186" s="32"/>
      <c r="B186" s="33"/>
      <c r="C186" s="174" t="s">
        <v>341</v>
      </c>
      <c r="D186" s="174" t="s">
        <v>152</v>
      </c>
      <c r="E186" s="175" t="s">
        <v>926</v>
      </c>
      <c r="F186" s="176" t="s">
        <v>927</v>
      </c>
      <c r="G186" s="177" t="s">
        <v>155</v>
      </c>
      <c r="H186" s="178">
        <v>8</v>
      </c>
      <c r="I186" s="179"/>
      <c r="J186" s="179"/>
      <c r="K186" s="180">
        <f>ROUND(P186*H186,2)</f>
        <v>0</v>
      </c>
      <c r="L186" s="176" t="s">
        <v>156</v>
      </c>
      <c r="M186" s="37"/>
      <c r="N186" s="181" t="s">
        <v>20</v>
      </c>
      <c r="O186" s="182" t="s">
        <v>40</v>
      </c>
      <c r="P186" s="183">
        <f>I186+J186</f>
        <v>0</v>
      </c>
      <c r="Q186" s="183">
        <f>ROUND(I186*H186,2)</f>
        <v>0</v>
      </c>
      <c r="R186" s="183">
        <f>ROUND(J186*H186,2)</f>
        <v>0</v>
      </c>
      <c r="S186" s="62"/>
      <c r="T186" s="184">
        <f>S186*H186</f>
        <v>0</v>
      </c>
      <c r="U186" s="184">
        <v>0</v>
      </c>
      <c r="V186" s="184">
        <f>U186*H186</f>
        <v>0</v>
      </c>
      <c r="W186" s="184">
        <v>0</v>
      </c>
      <c r="X186" s="185">
        <f>W186*H186</f>
        <v>0</v>
      </c>
      <c r="Y186" s="32"/>
      <c r="Z186" s="32"/>
      <c r="AA186" s="32"/>
      <c r="AB186" s="32"/>
      <c r="AC186" s="32"/>
      <c r="AD186" s="32"/>
      <c r="AE186" s="32"/>
      <c r="AR186" s="186" t="s">
        <v>172</v>
      </c>
      <c r="AT186" s="186" t="s">
        <v>152</v>
      </c>
      <c r="AU186" s="186" t="s">
        <v>79</v>
      </c>
      <c r="AY186" s="15" t="s">
        <v>147</v>
      </c>
      <c r="BE186" s="187">
        <f>IF(O186="základní",K186,0)</f>
        <v>0</v>
      </c>
      <c r="BF186" s="187">
        <f>IF(O186="snížená",K186,0)</f>
        <v>0</v>
      </c>
      <c r="BG186" s="187">
        <f>IF(O186="zákl. přenesená",K186,0)</f>
        <v>0</v>
      </c>
      <c r="BH186" s="187">
        <f>IF(O186="sníž. přenesená",K186,0)</f>
        <v>0</v>
      </c>
      <c r="BI186" s="187">
        <f>IF(O186="nulová",K186,0)</f>
        <v>0</v>
      </c>
      <c r="BJ186" s="15" t="s">
        <v>79</v>
      </c>
      <c r="BK186" s="187">
        <f>ROUND(P186*H186,2)</f>
        <v>0</v>
      </c>
      <c r="BL186" s="15" t="s">
        <v>172</v>
      </c>
      <c r="BM186" s="186" t="s">
        <v>1019</v>
      </c>
    </row>
    <row r="187" spans="1:65" s="2" customFormat="1" ht="10.65">
      <c r="A187" s="32"/>
      <c r="B187" s="33"/>
      <c r="C187" s="34"/>
      <c r="D187" s="188" t="s">
        <v>160</v>
      </c>
      <c r="E187" s="34"/>
      <c r="F187" s="189" t="s">
        <v>929</v>
      </c>
      <c r="G187" s="34"/>
      <c r="H187" s="34"/>
      <c r="I187" s="190"/>
      <c r="J187" s="190"/>
      <c r="K187" s="34"/>
      <c r="L187" s="34"/>
      <c r="M187" s="37"/>
      <c r="N187" s="191"/>
      <c r="O187" s="192"/>
      <c r="P187" s="62"/>
      <c r="Q187" s="62"/>
      <c r="R187" s="62"/>
      <c r="S187" s="62"/>
      <c r="T187" s="62"/>
      <c r="U187" s="62"/>
      <c r="V187" s="62"/>
      <c r="W187" s="62"/>
      <c r="X187" s="63"/>
      <c r="Y187" s="32"/>
      <c r="Z187" s="32"/>
      <c r="AA187" s="32"/>
      <c r="AB187" s="32"/>
      <c r="AC187" s="32"/>
      <c r="AD187" s="32"/>
      <c r="AE187" s="32"/>
      <c r="AT187" s="15" t="s">
        <v>160</v>
      </c>
      <c r="AU187" s="15" t="s">
        <v>79</v>
      </c>
    </row>
    <row r="188" spans="1:65" s="2" customFormat="1" ht="37.9" customHeight="1">
      <c r="A188" s="32"/>
      <c r="B188" s="33"/>
      <c r="C188" s="193" t="s">
        <v>343</v>
      </c>
      <c r="D188" s="193" t="s">
        <v>162</v>
      </c>
      <c r="E188" s="194" t="s">
        <v>930</v>
      </c>
      <c r="F188" s="195" t="s">
        <v>931</v>
      </c>
      <c r="G188" s="196" t="s">
        <v>595</v>
      </c>
      <c r="H188" s="197">
        <v>8</v>
      </c>
      <c r="I188" s="198"/>
      <c r="J188" s="199"/>
      <c r="K188" s="200">
        <f>ROUND(P188*H188,2)</f>
        <v>0</v>
      </c>
      <c r="L188" s="195" t="s">
        <v>20</v>
      </c>
      <c r="M188" s="201"/>
      <c r="N188" s="202" t="s">
        <v>20</v>
      </c>
      <c r="O188" s="182" t="s">
        <v>40</v>
      </c>
      <c r="P188" s="183">
        <f>I188+J188</f>
        <v>0</v>
      </c>
      <c r="Q188" s="183">
        <f>ROUND(I188*H188,2)</f>
        <v>0</v>
      </c>
      <c r="R188" s="183">
        <f>ROUND(J188*H188,2)</f>
        <v>0</v>
      </c>
      <c r="S188" s="62"/>
      <c r="T188" s="184">
        <f>S188*H188</f>
        <v>0</v>
      </c>
      <c r="U188" s="184">
        <v>0</v>
      </c>
      <c r="V188" s="184">
        <f>U188*H188</f>
        <v>0</v>
      </c>
      <c r="W188" s="184">
        <v>0</v>
      </c>
      <c r="X188" s="185">
        <f>W188*H188</f>
        <v>0</v>
      </c>
      <c r="Y188" s="32"/>
      <c r="Z188" s="32"/>
      <c r="AA188" s="32"/>
      <c r="AB188" s="32"/>
      <c r="AC188" s="32"/>
      <c r="AD188" s="32"/>
      <c r="AE188" s="32"/>
      <c r="AR188" s="186" t="s">
        <v>191</v>
      </c>
      <c r="AT188" s="186" t="s">
        <v>162</v>
      </c>
      <c r="AU188" s="186" t="s">
        <v>79</v>
      </c>
      <c r="AY188" s="15" t="s">
        <v>147</v>
      </c>
      <c r="BE188" s="187">
        <f>IF(O188="základní",K188,0)</f>
        <v>0</v>
      </c>
      <c r="BF188" s="187">
        <f>IF(O188="snížená",K188,0)</f>
        <v>0</v>
      </c>
      <c r="BG188" s="187">
        <f>IF(O188="zákl. přenesená",K188,0)</f>
        <v>0</v>
      </c>
      <c r="BH188" s="187">
        <f>IF(O188="sníž. přenesená",K188,0)</f>
        <v>0</v>
      </c>
      <c r="BI188" s="187">
        <f>IF(O188="nulová",K188,0)</f>
        <v>0</v>
      </c>
      <c r="BJ188" s="15" t="s">
        <v>79</v>
      </c>
      <c r="BK188" s="187">
        <f>ROUND(P188*H188,2)</f>
        <v>0</v>
      </c>
      <c r="BL188" s="15" t="s">
        <v>172</v>
      </c>
      <c r="BM188" s="186" t="s">
        <v>1020</v>
      </c>
    </row>
    <row r="189" spans="1:65" s="2" customFormat="1" ht="37.9" customHeight="1">
      <c r="A189" s="32"/>
      <c r="B189" s="33"/>
      <c r="C189" s="193" t="s">
        <v>345</v>
      </c>
      <c r="D189" s="193" t="s">
        <v>162</v>
      </c>
      <c r="E189" s="194" t="s">
        <v>933</v>
      </c>
      <c r="F189" s="195" t="s">
        <v>934</v>
      </c>
      <c r="G189" s="196" t="s">
        <v>595</v>
      </c>
      <c r="H189" s="197">
        <v>8</v>
      </c>
      <c r="I189" s="198"/>
      <c r="J189" s="199"/>
      <c r="K189" s="200">
        <f>ROUND(P189*H189,2)</f>
        <v>0</v>
      </c>
      <c r="L189" s="195" t="s">
        <v>20</v>
      </c>
      <c r="M189" s="201"/>
      <c r="N189" s="202" t="s">
        <v>20</v>
      </c>
      <c r="O189" s="182" t="s">
        <v>40</v>
      </c>
      <c r="P189" s="183">
        <f>I189+J189</f>
        <v>0</v>
      </c>
      <c r="Q189" s="183">
        <f>ROUND(I189*H189,2)</f>
        <v>0</v>
      </c>
      <c r="R189" s="183">
        <f>ROUND(J189*H189,2)</f>
        <v>0</v>
      </c>
      <c r="S189" s="62"/>
      <c r="T189" s="184">
        <f>S189*H189</f>
        <v>0</v>
      </c>
      <c r="U189" s="184">
        <v>0</v>
      </c>
      <c r="V189" s="184">
        <f>U189*H189</f>
        <v>0</v>
      </c>
      <c r="W189" s="184">
        <v>0</v>
      </c>
      <c r="X189" s="185">
        <f>W189*H189</f>
        <v>0</v>
      </c>
      <c r="Y189" s="32"/>
      <c r="Z189" s="32"/>
      <c r="AA189" s="32"/>
      <c r="AB189" s="32"/>
      <c r="AC189" s="32"/>
      <c r="AD189" s="32"/>
      <c r="AE189" s="32"/>
      <c r="AR189" s="186" t="s">
        <v>191</v>
      </c>
      <c r="AT189" s="186" t="s">
        <v>162</v>
      </c>
      <c r="AU189" s="186" t="s">
        <v>79</v>
      </c>
      <c r="AY189" s="15" t="s">
        <v>147</v>
      </c>
      <c r="BE189" s="187">
        <f>IF(O189="základní",K189,0)</f>
        <v>0</v>
      </c>
      <c r="BF189" s="187">
        <f>IF(O189="snížená",K189,0)</f>
        <v>0</v>
      </c>
      <c r="BG189" s="187">
        <f>IF(O189="zákl. přenesená",K189,0)</f>
        <v>0</v>
      </c>
      <c r="BH189" s="187">
        <f>IF(O189="sníž. přenesená",K189,0)</f>
        <v>0</v>
      </c>
      <c r="BI189" s="187">
        <f>IF(O189="nulová",K189,0)</f>
        <v>0</v>
      </c>
      <c r="BJ189" s="15" t="s">
        <v>79</v>
      </c>
      <c r="BK189" s="187">
        <f>ROUND(P189*H189,2)</f>
        <v>0</v>
      </c>
      <c r="BL189" s="15" t="s">
        <v>172</v>
      </c>
      <c r="BM189" s="186" t="s">
        <v>1021</v>
      </c>
    </row>
    <row r="190" spans="1:65" s="2" customFormat="1" ht="49" customHeight="1">
      <c r="A190" s="32"/>
      <c r="B190" s="33"/>
      <c r="C190" s="174" t="s">
        <v>351</v>
      </c>
      <c r="D190" s="174" t="s">
        <v>152</v>
      </c>
      <c r="E190" s="175" t="s">
        <v>842</v>
      </c>
      <c r="F190" s="176" t="s">
        <v>843</v>
      </c>
      <c r="G190" s="177" t="s">
        <v>155</v>
      </c>
      <c r="H190" s="178">
        <v>8</v>
      </c>
      <c r="I190" s="179"/>
      <c r="J190" s="179"/>
      <c r="K190" s="180">
        <f>ROUND(P190*H190,2)</f>
        <v>0</v>
      </c>
      <c r="L190" s="176" t="s">
        <v>156</v>
      </c>
      <c r="M190" s="37"/>
      <c r="N190" s="181" t="s">
        <v>20</v>
      </c>
      <c r="O190" s="182" t="s">
        <v>40</v>
      </c>
      <c r="P190" s="183">
        <f>I190+J190</f>
        <v>0</v>
      </c>
      <c r="Q190" s="183">
        <f>ROUND(I190*H190,2)</f>
        <v>0</v>
      </c>
      <c r="R190" s="183">
        <f>ROUND(J190*H190,2)</f>
        <v>0</v>
      </c>
      <c r="S190" s="62"/>
      <c r="T190" s="184">
        <f>S190*H190</f>
        <v>0</v>
      </c>
      <c r="U190" s="184">
        <v>0</v>
      </c>
      <c r="V190" s="184">
        <f>U190*H190</f>
        <v>0</v>
      </c>
      <c r="W190" s="184">
        <v>0</v>
      </c>
      <c r="X190" s="185">
        <f>W190*H190</f>
        <v>0</v>
      </c>
      <c r="Y190" s="32"/>
      <c r="Z190" s="32"/>
      <c r="AA190" s="32"/>
      <c r="AB190" s="32"/>
      <c r="AC190" s="32"/>
      <c r="AD190" s="32"/>
      <c r="AE190" s="32"/>
      <c r="AR190" s="186" t="s">
        <v>172</v>
      </c>
      <c r="AT190" s="186" t="s">
        <v>152</v>
      </c>
      <c r="AU190" s="186" t="s">
        <v>79</v>
      </c>
      <c r="AY190" s="15" t="s">
        <v>147</v>
      </c>
      <c r="BE190" s="187">
        <f>IF(O190="základní",K190,0)</f>
        <v>0</v>
      </c>
      <c r="BF190" s="187">
        <f>IF(O190="snížená",K190,0)</f>
        <v>0</v>
      </c>
      <c r="BG190" s="187">
        <f>IF(O190="zákl. přenesená",K190,0)</f>
        <v>0</v>
      </c>
      <c r="BH190" s="187">
        <f>IF(O190="sníž. přenesená",K190,0)</f>
        <v>0</v>
      </c>
      <c r="BI190" s="187">
        <f>IF(O190="nulová",K190,0)</f>
        <v>0</v>
      </c>
      <c r="BJ190" s="15" t="s">
        <v>79</v>
      </c>
      <c r="BK190" s="187">
        <f>ROUND(P190*H190,2)</f>
        <v>0</v>
      </c>
      <c r="BL190" s="15" t="s">
        <v>172</v>
      </c>
      <c r="BM190" s="186" t="s">
        <v>1022</v>
      </c>
    </row>
    <row r="191" spans="1:65" s="2" customFormat="1" ht="10.65">
      <c r="A191" s="32"/>
      <c r="B191" s="33"/>
      <c r="C191" s="34"/>
      <c r="D191" s="188" t="s">
        <v>160</v>
      </c>
      <c r="E191" s="34"/>
      <c r="F191" s="189" t="s">
        <v>845</v>
      </c>
      <c r="G191" s="34"/>
      <c r="H191" s="34"/>
      <c r="I191" s="190"/>
      <c r="J191" s="190"/>
      <c r="K191" s="34"/>
      <c r="L191" s="34"/>
      <c r="M191" s="37"/>
      <c r="N191" s="191"/>
      <c r="O191" s="192"/>
      <c r="P191" s="62"/>
      <c r="Q191" s="62"/>
      <c r="R191" s="62"/>
      <c r="S191" s="62"/>
      <c r="T191" s="62"/>
      <c r="U191" s="62"/>
      <c r="V191" s="62"/>
      <c r="W191" s="62"/>
      <c r="X191" s="63"/>
      <c r="Y191" s="32"/>
      <c r="Z191" s="32"/>
      <c r="AA191" s="32"/>
      <c r="AB191" s="32"/>
      <c r="AC191" s="32"/>
      <c r="AD191" s="32"/>
      <c r="AE191" s="32"/>
      <c r="AT191" s="15" t="s">
        <v>160</v>
      </c>
      <c r="AU191" s="15" t="s">
        <v>79</v>
      </c>
    </row>
    <row r="192" spans="1:65" s="2" customFormat="1" ht="66.7" customHeight="1">
      <c r="A192" s="32"/>
      <c r="B192" s="33"/>
      <c r="C192" s="193" t="s">
        <v>356</v>
      </c>
      <c r="D192" s="193" t="s">
        <v>162</v>
      </c>
      <c r="E192" s="194" t="s">
        <v>1023</v>
      </c>
      <c r="F192" s="195" t="s">
        <v>1024</v>
      </c>
      <c r="G192" s="196" t="s">
        <v>595</v>
      </c>
      <c r="H192" s="197">
        <v>8</v>
      </c>
      <c r="I192" s="198"/>
      <c r="J192" s="199"/>
      <c r="K192" s="200">
        <f>ROUND(P192*H192,2)</f>
        <v>0</v>
      </c>
      <c r="L192" s="195" t="s">
        <v>20</v>
      </c>
      <c r="M192" s="201"/>
      <c r="N192" s="202" t="s">
        <v>20</v>
      </c>
      <c r="O192" s="182" t="s">
        <v>40</v>
      </c>
      <c r="P192" s="183">
        <f>I192+J192</f>
        <v>0</v>
      </c>
      <c r="Q192" s="183">
        <f>ROUND(I192*H192,2)</f>
        <v>0</v>
      </c>
      <c r="R192" s="183">
        <f>ROUND(J192*H192,2)</f>
        <v>0</v>
      </c>
      <c r="S192" s="62"/>
      <c r="T192" s="184">
        <f>S192*H192</f>
        <v>0</v>
      </c>
      <c r="U192" s="184">
        <v>0</v>
      </c>
      <c r="V192" s="184">
        <f>U192*H192</f>
        <v>0</v>
      </c>
      <c r="W192" s="184">
        <v>0</v>
      </c>
      <c r="X192" s="185">
        <f>W192*H192</f>
        <v>0</v>
      </c>
      <c r="Y192" s="32"/>
      <c r="Z192" s="32"/>
      <c r="AA192" s="32"/>
      <c r="AB192" s="32"/>
      <c r="AC192" s="32"/>
      <c r="AD192" s="32"/>
      <c r="AE192" s="32"/>
      <c r="AR192" s="186" t="s">
        <v>191</v>
      </c>
      <c r="AT192" s="186" t="s">
        <v>162</v>
      </c>
      <c r="AU192" s="186" t="s">
        <v>79</v>
      </c>
      <c r="AY192" s="15" t="s">
        <v>147</v>
      </c>
      <c r="BE192" s="187">
        <f>IF(O192="základní",K192,0)</f>
        <v>0</v>
      </c>
      <c r="BF192" s="187">
        <f>IF(O192="snížená",K192,0)</f>
        <v>0</v>
      </c>
      <c r="BG192" s="187">
        <f>IF(O192="zákl. přenesená",K192,0)</f>
        <v>0</v>
      </c>
      <c r="BH192" s="187">
        <f>IF(O192="sníž. přenesená",K192,0)</f>
        <v>0</v>
      </c>
      <c r="BI192" s="187">
        <f>IF(O192="nulová",K192,0)</f>
        <v>0</v>
      </c>
      <c r="BJ192" s="15" t="s">
        <v>79</v>
      </c>
      <c r="BK192" s="187">
        <f>ROUND(P192*H192,2)</f>
        <v>0</v>
      </c>
      <c r="BL192" s="15" t="s">
        <v>172</v>
      </c>
      <c r="BM192" s="186" t="s">
        <v>1025</v>
      </c>
    </row>
    <row r="193" spans="1:65" s="12" customFormat="1" ht="25.85" customHeight="1">
      <c r="B193" s="157"/>
      <c r="C193" s="158"/>
      <c r="D193" s="159" t="s">
        <v>70</v>
      </c>
      <c r="E193" s="160" t="s">
        <v>1026</v>
      </c>
      <c r="F193" s="160" t="s">
        <v>1027</v>
      </c>
      <c r="G193" s="158"/>
      <c r="H193" s="158"/>
      <c r="I193" s="161"/>
      <c r="J193" s="161"/>
      <c r="K193" s="162">
        <f>BK193</f>
        <v>0</v>
      </c>
      <c r="L193" s="158"/>
      <c r="M193" s="163"/>
      <c r="N193" s="164"/>
      <c r="O193" s="165"/>
      <c r="P193" s="165"/>
      <c r="Q193" s="166">
        <f>SUM(Q194:Q198)</f>
        <v>0</v>
      </c>
      <c r="R193" s="166">
        <f>SUM(R194:R198)</f>
        <v>0</v>
      </c>
      <c r="S193" s="165"/>
      <c r="T193" s="167">
        <f>SUM(T194:T198)</f>
        <v>0</v>
      </c>
      <c r="U193" s="165"/>
      <c r="V193" s="167">
        <f>SUM(V194:V198)</f>
        <v>0</v>
      </c>
      <c r="W193" s="165"/>
      <c r="X193" s="168">
        <f>SUM(X194:X198)</f>
        <v>0</v>
      </c>
      <c r="AR193" s="169" t="s">
        <v>79</v>
      </c>
      <c r="AT193" s="170" t="s">
        <v>70</v>
      </c>
      <c r="AU193" s="170" t="s">
        <v>71</v>
      </c>
      <c r="AY193" s="169" t="s">
        <v>147</v>
      </c>
      <c r="BK193" s="171">
        <f>SUM(BK194:BK198)</f>
        <v>0</v>
      </c>
    </row>
    <row r="194" spans="1:65" s="2" customFormat="1" ht="24.1" customHeight="1">
      <c r="A194" s="32"/>
      <c r="B194" s="33"/>
      <c r="C194" s="174" t="s">
        <v>361</v>
      </c>
      <c r="D194" s="174" t="s">
        <v>152</v>
      </c>
      <c r="E194" s="175" t="s">
        <v>1028</v>
      </c>
      <c r="F194" s="176" t="s">
        <v>1029</v>
      </c>
      <c r="G194" s="177" t="s">
        <v>389</v>
      </c>
      <c r="H194" s="178">
        <v>6</v>
      </c>
      <c r="I194" s="179"/>
      <c r="J194" s="179"/>
      <c r="K194" s="180">
        <f>ROUND(P194*H194,2)</f>
        <v>0</v>
      </c>
      <c r="L194" s="176" t="s">
        <v>156</v>
      </c>
      <c r="M194" s="37"/>
      <c r="N194" s="181" t="s">
        <v>20</v>
      </c>
      <c r="O194" s="182" t="s">
        <v>40</v>
      </c>
      <c r="P194" s="183">
        <f>I194+J194</f>
        <v>0</v>
      </c>
      <c r="Q194" s="183">
        <f>ROUND(I194*H194,2)</f>
        <v>0</v>
      </c>
      <c r="R194" s="183">
        <f>ROUND(J194*H194,2)</f>
        <v>0</v>
      </c>
      <c r="S194" s="62"/>
      <c r="T194" s="184">
        <f>S194*H194</f>
        <v>0</v>
      </c>
      <c r="U194" s="184">
        <v>0</v>
      </c>
      <c r="V194" s="184">
        <f>U194*H194</f>
        <v>0</v>
      </c>
      <c r="W194" s="184">
        <v>0</v>
      </c>
      <c r="X194" s="185">
        <f>W194*H194</f>
        <v>0</v>
      </c>
      <c r="Y194" s="32"/>
      <c r="Z194" s="32"/>
      <c r="AA194" s="32"/>
      <c r="AB194" s="32"/>
      <c r="AC194" s="32"/>
      <c r="AD194" s="32"/>
      <c r="AE194" s="32"/>
      <c r="AR194" s="186" t="s">
        <v>157</v>
      </c>
      <c r="AT194" s="186" t="s">
        <v>152</v>
      </c>
      <c r="AU194" s="186" t="s">
        <v>79</v>
      </c>
      <c r="AY194" s="15" t="s">
        <v>147</v>
      </c>
      <c r="BE194" s="187">
        <f>IF(O194="základní",K194,0)</f>
        <v>0</v>
      </c>
      <c r="BF194" s="187">
        <f>IF(O194="snížená",K194,0)</f>
        <v>0</v>
      </c>
      <c r="BG194" s="187">
        <f>IF(O194="zákl. přenesená",K194,0)</f>
        <v>0</v>
      </c>
      <c r="BH194" s="187">
        <f>IF(O194="sníž. přenesená",K194,0)</f>
        <v>0</v>
      </c>
      <c r="BI194" s="187">
        <f>IF(O194="nulová",K194,0)</f>
        <v>0</v>
      </c>
      <c r="BJ194" s="15" t="s">
        <v>79</v>
      </c>
      <c r="BK194" s="187">
        <f>ROUND(P194*H194,2)</f>
        <v>0</v>
      </c>
      <c r="BL194" s="15" t="s">
        <v>157</v>
      </c>
      <c r="BM194" s="186" t="s">
        <v>1030</v>
      </c>
    </row>
    <row r="195" spans="1:65" s="2" customFormat="1" ht="10.65">
      <c r="A195" s="32"/>
      <c r="B195" s="33"/>
      <c r="C195" s="34"/>
      <c r="D195" s="188" t="s">
        <v>160</v>
      </c>
      <c r="E195" s="34"/>
      <c r="F195" s="189" t="s">
        <v>1031</v>
      </c>
      <c r="G195" s="34"/>
      <c r="H195" s="34"/>
      <c r="I195" s="190"/>
      <c r="J195" s="190"/>
      <c r="K195" s="34"/>
      <c r="L195" s="34"/>
      <c r="M195" s="37"/>
      <c r="N195" s="191"/>
      <c r="O195" s="192"/>
      <c r="P195" s="62"/>
      <c r="Q195" s="62"/>
      <c r="R195" s="62"/>
      <c r="S195" s="62"/>
      <c r="T195" s="62"/>
      <c r="U195" s="62"/>
      <c r="V195" s="62"/>
      <c r="W195" s="62"/>
      <c r="X195" s="63"/>
      <c r="Y195" s="32"/>
      <c r="Z195" s="32"/>
      <c r="AA195" s="32"/>
      <c r="AB195" s="32"/>
      <c r="AC195" s="32"/>
      <c r="AD195" s="32"/>
      <c r="AE195" s="32"/>
      <c r="AT195" s="15" t="s">
        <v>160</v>
      </c>
      <c r="AU195" s="15" t="s">
        <v>79</v>
      </c>
    </row>
    <row r="196" spans="1:65" s="2" customFormat="1" ht="44.3" customHeight="1">
      <c r="A196" s="32"/>
      <c r="B196" s="33"/>
      <c r="C196" s="193" t="s">
        <v>366</v>
      </c>
      <c r="D196" s="193" t="s">
        <v>162</v>
      </c>
      <c r="E196" s="194" t="s">
        <v>1032</v>
      </c>
      <c r="F196" s="195" t="s">
        <v>1033</v>
      </c>
      <c r="G196" s="196" t="s">
        <v>389</v>
      </c>
      <c r="H196" s="197">
        <v>6</v>
      </c>
      <c r="I196" s="198"/>
      <c r="J196" s="199"/>
      <c r="K196" s="200">
        <f>ROUND(P196*H196,2)</f>
        <v>0</v>
      </c>
      <c r="L196" s="195" t="s">
        <v>20</v>
      </c>
      <c r="M196" s="201"/>
      <c r="N196" s="202" t="s">
        <v>20</v>
      </c>
      <c r="O196" s="182" t="s">
        <v>40</v>
      </c>
      <c r="P196" s="183">
        <f>I196+J196</f>
        <v>0</v>
      </c>
      <c r="Q196" s="183">
        <f>ROUND(I196*H196,2)</f>
        <v>0</v>
      </c>
      <c r="R196" s="183">
        <f>ROUND(J196*H196,2)</f>
        <v>0</v>
      </c>
      <c r="S196" s="62"/>
      <c r="T196" s="184">
        <f>S196*H196</f>
        <v>0</v>
      </c>
      <c r="U196" s="184">
        <v>0</v>
      </c>
      <c r="V196" s="184">
        <f>U196*H196</f>
        <v>0</v>
      </c>
      <c r="W196" s="184">
        <v>0</v>
      </c>
      <c r="X196" s="185">
        <f>W196*H196</f>
        <v>0</v>
      </c>
      <c r="Y196" s="32"/>
      <c r="Z196" s="32"/>
      <c r="AA196" s="32"/>
      <c r="AB196" s="32"/>
      <c r="AC196" s="32"/>
      <c r="AD196" s="32"/>
      <c r="AE196" s="32"/>
      <c r="AR196" s="186" t="s">
        <v>165</v>
      </c>
      <c r="AT196" s="186" t="s">
        <v>162</v>
      </c>
      <c r="AU196" s="186" t="s">
        <v>79</v>
      </c>
      <c r="AY196" s="15" t="s">
        <v>147</v>
      </c>
      <c r="BE196" s="187">
        <f>IF(O196="základní",K196,0)</f>
        <v>0</v>
      </c>
      <c r="BF196" s="187">
        <f>IF(O196="snížená",K196,0)</f>
        <v>0</v>
      </c>
      <c r="BG196" s="187">
        <f>IF(O196="zákl. přenesená",K196,0)</f>
        <v>0</v>
      </c>
      <c r="BH196" s="187">
        <f>IF(O196="sníž. přenesená",K196,0)</f>
        <v>0</v>
      </c>
      <c r="BI196" s="187">
        <f>IF(O196="nulová",K196,0)</f>
        <v>0</v>
      </c>
      <c r="BJ196" s="15" t="s">
        <v>79</v>
      </c>
      <c r="BK196" s="187">
        <f>ROUND(P196*H196,2)</f>
        <v>0</v>
      </c>
      <c r="BL196" s="15" t="s">
        <v>157</v>
      </c>
      <c r="BM196" s="186" t="s">
        <v>1034</v>
      </c>
    </row>
    <row r="197" spans="1:65" s="2" customFormat="1" ht="37.9" customHeight="1">
      <c r="A197" s="32"/>
      <c r="B197" s="33"/>
      <c r="C197" s="193" t="s">
        <v>369</v>
      </c>
      <c r="D197" s="193" t="s">
        <v>162</v>
      </c>
      <c r="E197" s="194" t="s">
        <v>1035</v>
      </c>
      <c r="F197" s="195" t="s">
        <v>1036</v>
      </c>
      <c r="G197" s="196" t="s">
        <v>595</v>
      </c>
      <c r="H197" s="197">
        <v>5</v>
      </c>
      <c r="I197" s="198"/>
      <c r="J197" s="199"/>
      <c r="K197" s="200">
        <f>ROUND(P197*H197,2)</f>
        <v>0</v>
      </c>
      <c r="L197" s="195" t="s">
        <v>20</v>
      </c>
      <c r="M197" s="201"/>
      <c r="N197" s="202" t="s">
        <v>20</v>
      </c>
      <c r="O197" s="182" t="s">
        <v>40</v>
      </c>
      <c r="P197" s="183">
        <f>I197+J197</f>
        <v>0</v>
      </c>
      <c r="Q197" s="183">
        <f>ROUND(I197*H197,2)</f>
        <v>0</v>
      </c>
      <c r="R197" s="183">
        <f>ROUND(J197*H197,2)</f>
        <v>0</v>
      </c>
      <c r="S197" s="62"/>
      <c r="T197" s="184">
        <f>S197*H197</f>
        <v>0</v>
      </c>
      <c r="U197" s="184">
        <v>0</v>
      </c>
      <c r="V197" s="184">
        <f>U197*H197</f>
        <v>0</v>
      </c>
      <c r="W197" s="184">
        <v>0</v>
      </c>
      <c r="X197" s="185">
        <f>W197*H197</f>
        <v>0</v>
      </c>
      <c r="Y197" s="32"/>
      <c r="Z197" s="32"/>
      <c r="AA197" s="32"/>
      <c r="AB197" s="32"/>
      <c r="AC197" s="32"/>
      <c r="AD197" s="32"/>
      <c r="AE197" s="32"/>
      <c r="AR197" s="186" t="s">
        <v>165</v>
      </c>
      <c r="AT197" s="186" t="s">
        <v>162</v>
      </c>
      <c r="AU197" s="186" t="s">
        <v>79</v>
      </c>
      <c r="AY197" s="15" t="s">
        <v>147</v>
      </c>
      <c r="BE197" s="187">
        <f>IF(O197="základní",K197,0)</f>
        <v>0</v>
      </c>
      <c r="BF197" s="187">
        <f>IF(O197="snížená",K197,0)</f>
        <v>0</v>
      </c>
      <c r="BG197" s="187">
        <f>IF(O197="zákl. přenesená",K197,0)</f>
        <v>0</v>
      </c>
      <c r="BH197" s="187">
        <f>IF(O197="sníž. přenesená",K197,0)</f>
        <v>0</v>
      </c>
      <c r="BI197" s="187">
        <f>IF(O197="nulová",K197,0)</f>
        <v>0</v>
      </c>
      <c r="BJ197" s="15" t="s">
        <v>79</v>
      </c>
      <c r="BK197" s="187">
        <f>ROUND(P197*H197,2)</f>
        <v>0</v>
      </c>
      <c r="BL197" s="15" t="s">
        <v>157</v>
      </c>
      <c r="BM197" s="186" t="s">
        <v>1037</v>
      </c>
    </row>
    <row r="198" spans="1:65" s="2" customFormat="1" ht="44.3" customHeight="1">
      <c r="A198" s="32"/>
      <c r="B198" s="33"/>
      <c r="C198" s="193" t="s">
        <v>374</v>
      </c>
      <c r="D198" s="193" t="s">
        <v>162</v>
      </c>
      <c r="E198" s="194" t="s">
        <v>1038</v>
      </c>
      <c r="F198" s="195" t="s">
        <v>1039</v>
      </c>
      <c r="G198" s="196" t="s">
        <v>595</v>
      </c>
      <c r="H198" s="197">
        <v>2</v>
      </c>
      <c r="I198" s="198"/>
      <c r="J198" s="199"/>
      <c r="K198" s="200">
        <f>ROUND(P198*H198,2)</f>
        <v>0</v>
      </c>
      <c r="L198" s="195" t="s">
        <v>20</v>
      </c>
      <c r="M198" s="201"/>
      <c r="N198" s="202" t="s">
        <v>20</v>
      </c>
      <c r="O198" s="182" t="s">
        <v>40</v>
      </c>
      <c r="P198" s="183">
        <f>I198+J198</f>
        <v>0</v>
      </c>
      <c r="Q198" s="183">
        <f>ROUND(I198*H198,2)</f>
        <v>0</v>
      </c>
      <c r="R198" s="183">
        <f>ROUND(J198*H198,2)</f>
        <v>0</v>
      </c>
      <c r="S198" s="62"/>
      <c r="T198" s="184">
        <f>S198*H198</f>
        <v>0</v>
      </c>
      <c r="U198" s="184">
        <v>0</v>
      </c>
      <c r="V198" s="184">
        <f>U198*H198</f>
        <v>0</v>
      </c>
      <c r="W198" s="184">
        <v>0</v>
      </c>
      <c r="X198" s="185">
        <f>W198*H198</f>
        <v>0</v>
      </c>
      <c r="Y198" s="32"/>
      <c r="Z198" s="32"/>
      <c r="AA198" s="32"/>
      <c r="AB198" s="32"/>
      <c r="AC198" s="32"/>
      <c r="AD198" s="32"/>
      <c r="AE198" s="32"/>
      <c r="AR198" s="186" t="s">
        <v>165</v>
      </c>
      <c r="AT198" s="186" t="s">
        <v>162</v>
      </c>
      <c r="AU198" s="186" t="s">
        <v>79</v>
      </c>
      <c r="AY198" s="15" t="s">
        <v>147</v>
      </c>
      <c r="BE198" s="187">
        <f>IF(O198="základní",K198,0)</f>
        <v>0</v>
      </c>
      <c r="BF198" s="187">
        <f>IF(O198="snížená",K198,0)</f>
        <v>0</v>
      </c>
      <c r="BG198" s="187">
        <f>IF(O198="zákl. přenesená",K198,0)</f>
        <v>0</v>
      </c>
      <c r="BH198" s="187">
        <f>IF(O198="sníž. přenesená",K198,0)</f>
        <v>0</v>
      </c>
      <c r="BI198" s="187">
        <f>IF(O198="nulová",K198,0)</f>
        <v>0</v>
      </c>
      <c r="BJ198" s="15" t="s">
        <v>79</v>
      </c>
      <c r="BK198" s="187">
        <f>ROUND(P198*H198,2)</f>
        <v>0</v>
      </c>
      <c r="BL198" s="15" t="s">
        <v>157</v>
      </c>
      <c r="BM198" s="186" t="s">
        <v>1040</v>
      </c>
    </row>
    <row r="199" spans="1:65" s="12" customFormat="1" ht="25.85" customHeight="1">
      <c r="B199" s="157"/>
      <c r="C199" s="158"/>
      <c r="D199" s="159" t="s">
        <v>70</v>
      </c>
      <c r="E199" s="160" t="s">
        <v>1041</v>
      </c>
      <c r="F199" s="160" t="s">
        <v>1042</v>
      </c>
      <c r="G199" s="158"/>
      <c r="H199" s="158"/>
      <c r="I199" s="161"/>
      <c r="J199" s="161"/>
      <c r="K199" s="162">
        <f>BK199</f>
        <v>0</v>
      </c>
      <c r="L199" s="158"/>
      <c r="M199" s="163"/>
      <c r="N199" s="164"/>
      <c r="O199" s="165"/>
      <c r="P199" s="165"/>
      <c r="Q199" s="166">
        <f>SUM(Q200:Q202)</f>
        <v>0</v>
      </c>
      <c r="R199" s="166">
        <f>SUM(R200:R202)</f>
        <v>0</v>
      </c>
      <c r="S199" s="165"/>
      <c r="T199" s="167">
        <f>SUM(T200:T202)</f>
        <v>0</v>
      </c>
      <c r="U199" s="165"/>
      <c r="V199" s="167">
        <f>SUM(V200:V202)</f>
        <v>0</v>
      </c>
      <c r="W199" s="165"/>
      <c r="X199" s="168">
        <f>SUM(X200:X202)</f>
        <v>0</v>
      </c>
      <c r="AR199" s="169" t="s">
        <v>79</v>
      </c>
      <c r="AT199" s="170" t="s">
        <v>70</v>
      </c>
      <c r="AU199" s="170" t="s">
        <v>71</v>
      </c>
      <c r="AY199" s="169" t="s">
        <v>147</v>
      </c>
      <c r="BK199" s="171">
        <f>SUM(BK200:BK202)</f>
        <v>0</v>
      </c>
    </row>
    <row r="200" spans="1:65" s="2" customFormat="1" ht="55.6" customHeight="1">
      <c r="A200" s="32"/>
      <c r="B200" s="33"/>
      <c r="C200" s="174" t="s">
        <v>376</v>
      </c>
      <c r="D200" s="174" t="s">
        <v>152</v>
      </c>
      <c r="E200" s="175" t="s">
        <v>1043</v>
      </c>
      <c r="F200" s="176" t="s">
        <v>1044</v>
      </c>
      <c r="G200" s="177" t="s">
        <v>155</v>
      </c>
      <c r="H200" s="178">
        <v>10</v>
      </c>
      <c r="I200" s="179"/>
      <c r="J200" s="179"/>
      <c r="K200" s="180">
        <f>ROUND(P200*H200,2)</f>
        <v>0</v>
      </c>
      <c r="L200" s="176" t="s">
        <v>156</v>
      </c>
      <c r="M200" s="37"/>
      <c r="N200" s="181" t="s">
        <v>20</v>
      </c>
      <c r="O200" s="182" t="s">
        <v>40</v>
      </c>
      <c r="P200" s="183">
        <f>I200+J200</f>
        <v>0</v>
      </c>
      <c r="Q200" s="183">
        <f>ROUND(I200*H200,2)</f>
        <v>0</v>
      </c>
      <c r="R200" s="183">
        <f>ROUND(J200*H200,2)</f>
        <v>0</v>
      </c>
      <c r="S200" s="62"/>
      <c r="T200" s="184">
        <f>S200*H200</f>
        <v>0</v>
      </c>
      <c r="U200" s="184">
        <v>0</v>
      </c>
      <c r="V200" s="184">
        <f>U200*H200</f>
        <v>0</v>
      </c>
      <c r="W200" s="184">
        <v>0</v>
      </c>
      <c r="X200" s="185">
        <f>W200*H200</f>
        <v>0</v>
      </c>
      <c r="Y200" s="32"/>
      <c r="Z200" s="32"/>
      <c r="AA200" s="32"/>
      <c r="AB200" s="32"/>
      <c r="AC200" s="32"/>
      <c r="AD200" s="32"/>
      <c r="AE200" s="32"/>
      <c r="AR200" s="186" t="s">
        <v>172</v>
      </c>
      <c r="AT200" s="186" t="s">
        <v>152</v>
      </c>
      <c r="AU200" s="186" t="s">
        <v>79</v>
      </c>
      <c r="AY200" s="15" t="s">
        <v>147</v>
      </c>
      <c r="BE200" s="187">
        <f>IF(O200="základní",K200,0)</f>
        <v>0</v>
      </c>
      <c r="BF200" s="187">
        <f>IF(O200="snížená",K200,0)</f>
        <v>0</v>
      </c>
      <c r="BG200" s="187">
        <f>IF(O200="zákl. přenesená",K200,0)</f>
        <v>0</v>
      </c>
      <c r="BH200" s="187">
        <f>IF(O200="sníž. přenesená",K200,0)</f>
        <v>0</v>
      </c>
      <c r="BI200" s="187">
        <f>IF(O200="nulová",K200,0)</f>
        <v>0</v>
      </c>
      <c r="BJ200" s="15" t="s">
        <v>79</v>
      </c>
      <c r="BK200" s="187">
        <f>ROUND(P200*H200,2)</f>
        <v>0</v>
      </c>
      <c r="BL200" s="15" t="s">
        <v>172</v>
      </c>
      <c r="BM200" s="186" t="s">
        <v>1045</v>
      </c>
    </row>
    <row r="201" spans="1:65" s="2" customFormat="1" ht="10.65">
      <c r="A201" s="32"/>
      <c r="B201" s="33"/>
      <c r="C201" s="34"/>
      <c r="D201" s="188" t="s">
        <v>160</v>
      </c>
      <c r="E201" s="34"/>
      <c r="F201" s="189" t="s">
        <v>1046</v>
      </c>
      <c r="G201" s="34"/>
      <c r="H201" s="34"/>
      <c r="I201" s="190"/>
      <c r="J201" s="190"/>
      <c r="K201" s="34"/>
      <c r="L201" s="34"/>
      <c r="M201" s="37"/>
      <c r="N201" s="191"/>
      <c r="O201" s="192"/>
      <c r="P201" s="62"/>
      <c r="Q201" s="62"/>
      <c r="R201" s="62"/>
      <c r="S201" s="62"/>
      <c r="T201" s="62"/>
      <c r="U201" s="62"/>
      <c r="V201" s="62"/>
      <c r="W201" s="62"/>
      <c r="X201" s="63"/>
      <c r="Y201" s="32"/>
      <c r="Z201" s="32"/>
      <c r="AA201" s="32"/>
      <c r="AB201" s="32"/>
      <c r="AC201" s="32"/>
      <c r="AD201" s="32"/>
      <c r="AE201" s="32"/>
      <c r="AT201" s="15" t="s">
        <v>160</v>
      </c>
      <c r="AU201" s="15" t="s">
        <v>79</v>
      </c>
    </row>
    <row r="202" spans="1:65" s="2" customFormat="1" ht="49" customHeight="1">
      <c r="A202" s="32"/>
      <c r="B202" s="33"/>
      <c r="C202" s="193" t="s">
        <v>380</v>
      </c>
      <c r="D202" s="193" t="s">
        <v>162</v>
      </c>
      <c r="E202" s="194" t="s">
        <v>1047</v>
      </c>
      <c r="F202" s="195" t="s">
        <v>1048</v>
      </c>
      <c r="G202" s="196" t="s">
        <v>595</v>
      </c>
      <c r="H202" s="197">
        <v>10</v>
      </c>
      <c r="I202" s="198"/>
      <c r="J202" s="199"/>
      <c r="K202" s="200">
        <f>ROUND(P202*H202,2)</f>
        <v>0</v>
      </c>
      <c r="L202" s="195" t="s">
        <v>20</v>
      </c>
      <c r="M202" s="201"/>
      <c r="N202" s="221" t="s">
        <v>20</v>
      </c>
      <c r="O202" s="216" t="s">
        <v>40</v>
      </c>
      <c r="P202" s="217">
        <f>I202+J202</f>
        <v>0</v>
      </c>
      <c r="Q202" s="217">
        <f>ROUND(I202*H202,2)</f>
        <v>0</v>
      </c>
      <c r="R202" s="217">
        <f>ROUND(J202*H202,2)</f>
        <v>0</v>
      </c>
      <c r="S202" s="218"/>
      <c r="T202" s="219">
        <f>S202*H202</f>
        <v>0</v>
      </c>
      <c r="U202" s="219">
        <v>0</v>
      </c>
      <c r="V202" s="219">
        <f>U202*H202</f>
        <v>0</v>
      </c>
      <c r="W202" s="219">
        <v>0</v>
      </c>
      <c r="X202" s="220">
        <f>W202*H202</f>
        <v>0</v>
      </c>
      <c r="Y202" s="32"/>
      <c r="Z202" s="32"/>
      <c r="AA202" s="32"/>
      <c r="AB202" s="32"/>
      <c r="AC202" s="32"/>
      <c r="AD202" s="32"/>
      <c r="AE202" s="32"/>
      <c r="AR202" s="186" t="s">
        <v>191</v>
      </c>
      <c r="AT202" s="186" t="s">
        <v>162</v>
      </c>
      <c r="AU202" s="186" t="s">
        <v>79</v>
      </c>
      <c r="AY202" s="15" t="s">
        <v>147</v>
      </c>
      <c r="BE202" s="187">
        <f>IF(O202="základní",K202,0)</f>
        <v>0</v>
      </c>
      <c r="BF202" s="187">
        <f>IF(O202="snížená",K202,0)</f>
        <v>0</v>
      </c>
      <c r="BG202" s="187">
        <f>IF(O202="zákl. přenesená",K202,0)</f>
        <v>0</v>
      </c>
      <c r="BH202" s="187">
        <f>IF(O202="sníž. přenesená",K202,0)</f>
        <v>0</v>
      </c>
      <c r="BI202" s="187">
        <f>IF(O202="nulová",K202,0)</f>
        <v>0</v>
      </c>
      <c r="BJ202" s="15" t="s">
        <v>79</v>
      </c>
      <c r="BK202" s="187">
        <f>ROUND(P202*H202,2)</f>
        <v>0</v>
      </c>
      <c r="BL202" s="15" t="s">
        <v>172</v>
      </c>
      <c r="BM202" s="186" t="s">
        <v>1049</v>
      </c>
    </row>
    <row r="203" spans="1:65" s="2" customFormat="1" ht="6.9" customHeight="1">
      <c r="A203" s="32"/>
      <c r="B203" s="45"/>
      <c r="C203" s="46"/>
      <c r="D203" s="46"/>
      <c r="E203" s="46"/>
      <c r="F203" s="46"/>
      <c r="G203" s="46"/>
      <c r="H203" s="46"/>
      <c r="I203" s="46"/>
      <c r="J203" s="46"/>
      <c r="K203" s="46"/>
      <c r="L203" s="46"/>
      <c r="M203" s="37"/>
      <c r="N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</row>
  </sheetData>
  <sheetProtection algorithmName="SHA-512" hashValue="8j59MpVKujwwadrpU4EJ9UC1Gt3N97TV0UTkM1FHpOjvTEGHhkp1Upxbjx53ymXy4eqC5WRtmvjovjIeju+OUg==" saltValue="ovFg+161fP2zt4Y98fKhT6F7lNRYZgwh0Q/C8oLhgxX64qhMVBg7D6zZZ2r9LwUWAuNUXYRnd7VBByauhwGe4w==" spinCount="100000" sheet="1" objects="1" scenarios="1" formatColumns="0" formatRows="0" autoFilter="0"/>
  <autoFilter ref="C100:L202"/>
  <mergeCells count="9">
    <mergeCell ref="E52:H52"/>
    <mergeCell ref="E91:H91"/>
    <mergeCell ref="E93:H93"/>
    <mergeCell ref="M2:Z2"/>
    <mergeCell ref="E7:H7"/>
    <mergeCell ref="E9:H9"/>
    <mergeCell ref="E18:H18"/>
    <mergeCell ref="E27:H27"/>
    <mergeCell ref="E50:H50"/>
  </mergeCells>
  <hyperlinks>
    <hyperlink ref="F105" r:id="rId1"/>
    <hyperlink ref="F108" r:id="rId2"/>
    <hyperlink ref="F112" r:id="rId3"/>
    <hyperlink ref="F117" r:id="rId4"/>
    <hyperlink ref="F124" r:id="rId5"/>
    <hyperlink ref="F127" r:id="rId6"/>
    <hyperlink ref="F131" r:id="rId7"/>
    <hyperlink ref="F136" r:id="rId8"/>
    <hyperlink ref="F143" r:id="rId9"/>
    <hyperlink ref="F146" r:id="rId10"/>
    <hyperlink ref="F150" r:id="rId11"/>
    <hyperlink ref="F155" r:id="rId12"/>
    <hyperlink ref="F162" r:id="rId13"/>
    <hyperlink ref="F165" r:id="rId14"/>
    <hyperlink ref="F168" r:id="rId15"/>
    <hyperlink ref="F172" r:id="rId16"/>
    <hyperlink ref="F177" r:id="rId17"/>
    <hyperlink ref="F183" r:id="rId18"/>
    <hyperlink ref="F187" r:id="rId19"/>
    <hyperlink ref="F191" r:id="rId20"/>
    <hyperlink ref="F195" r:id="rId21"/>
    <hyperlink ref="F201" r:id="rId2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P1A a P1C - 742-SLP-UKS</vt:lpstr>
      <vt:lpstr>P1B - 742-SLP-UKS</vt:lpstr>
      <vt:lpstr>P1A,B,C - 741-Silnoproudá...</vt:lpstr>
      <vt:lpstr>'P1A a P1C - 742-SLP-UKS'!Názvy_tisku</vt:lpstr>
      <vt:lpstr>'P1A,B,C - 741-Silnoproudá...'!Názvy_tisku</vt:lpstr>
      <vt:lpstr>'P1B - 742-SLP-UKS'!Názvy_tisku</vt:lpstr>
      <vt:lpstr>'Rekapitulace stavby'!Názvy_tisku</vt:lpstr>
      <vt:lpstr>'P1A a P1C - 742-SLP-UKS'!Oblast_tisku</vt:lpstr>
      <vt:lpstr>'P1A,B,C - 741-Silnoproudá...'!Oblast_tisku</vt:lpstr>
      <vt:lpstr>'P1B - 742-SLP-UKS'!Oblast_tisku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Havlín</dc:creator>
  <cp:lastModifiedBy>Uživatel systému Windows</cp:lastModifiedBy>
  <dcterms:created xsi:type="dcterms:W3CDTF">2023-04-26T05:58:08Z</dcterms:created>
  <dcterms:modified xsi:type="dcterms:W3CDTF">2023-08-08T06:00:58Z</dcterms:modified>
</cp:coreProperties>
</file>